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Área de Trabalho/ANTT/"/>
    </mc:Choice>
  </mc:AlternateContent>
  <xr:revisionPtr revIDLastSave="0" documentId="11_EF9D540FA753FF0CC6B967F120A83B7591E9EC11" xr6:coauthVersionLast="47" xr6:coauthVersionMax="47" xr10:uidLastSave="{00000000-0000-0000-0000-000000000000}"/>
  <bookViews>
    <workbookView xWindow="0" yWindow="8190" windowWidth="9450" windowHeight="6750" tabRatio="903" xr2:uid="{00000000-000D-0000-FFFF-FFFF00000000}"/>
  </bookViews>
  <sheets>
    <sheet name="Uniformes" sheetId="30" r:id="rId1"/>
    <sheet name="Recepcionista - Goiania" sheetId="23" r:id="rId2"/>
    <sheet name="Aux. Adm - Goiania" sheetId="24" r:id="rId3"/>
    <sheet name="Aux. Adm - Palmas" sheetId="25" r:id="rId4"/>
    <sheet name="Motorista - Goiania" sheetId="28" r:id="rId5"/>
    <sheet name="Hora Extra (SEG-SAB)" sheetId="29" r:id="rId6"/>
    <sheet name="Hora Extra (DOM e Feriados)" sheetId="18" r:id="rId7"/>
    <sheet name="Hora Extra com Ad. Noturno" sheetId="19" r:id="rId8"/>
    <sheet name="Diárias sem pernoite" sheetId="20" r:id="rId9"/>
    <sheet name="Diárias com pernoite" sheetId="21" r:id="rId10"/>
    <sheet name="Deslocamento" sheetId="22" r:id="rId11"/>
    <sheet name="VALOR GLOBAL" sheetId="5" r:id="rId12"/>
  </sheets>
  <definedNames>
    <definedName name="_xlnm.Print_Area" localSheetId="2">#N/A</definedName>
    <definedName name="_xlnm.Print_Area" localSheetId="3">#N/A</definedName>
    <definedName name="_xlnm.Print_Area" localSheetId="10">#N/A</definedName>
    <definedName name="_xlnm.Print_Area" localSheetId="9">#N/A</definedName>
    <definedName name="_xlnm.Print_Area" localSheetId="8">#N/A</definedName>
    <definedName name="_xlnm.Print_Area" localSheetId="6">#N/A</definedName>
    <definedName name="_xlnm.Print_Area" localSheetId="5">#N/A</definedName>
    <definedName name="_xlnm.Print_Area" localSheetId="7">#N/A</definedName>
    <definedName name="_xlnm.Print_Area" localSheetId="4">#N/A</definedName>
    <definedName name="_xlnm.Print_Area" localSheetId="1">#N/A</definedName>
    <definedName name="_xlnm.Print_Area" localSheetId="11">#N/A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0" l="1"/>
  <c r="F57" i="30" s="1"/>
  <c r="E56" i="30"/>
  <c r="F56" i="30" s="1"/>
  <c r="E55" i="30"/>
  <c r="F55" i="30" s="1"/>
  <c r="E54" i="30"/>
  <c r="F54" i="30" s="1"/>
  <c r="E53" i="30"/>
  <c r="F53" i="30" s="1"/>
  <c r="E52" i="30"/>
  <c r="F52" i="30" s="1"/>
  <c r="F58" i="30" s="1"/>
  <c r="E44" i="30"/>
  <c r="F44" i="30" s="1"/>
  <c r="E43" i="30"/>
  <c r="F43" i="30" s="1"/>
  <c r="E42" i="30"/>
  <c r="F42" i="30" s="1"/>
  <c r="E41" i="30"/>
  <c r="F41" i="30" s="1"/>
  <c r="E40" i="30"/>
  <c r="F40" i="30" s="1"/>
  <c r="E39" i="30"/>
  <c r="F39" i="30" s="1"/>
  <c r="E31" i="30"/>
  <c r="F31" i="30" s="1"/>
  <c r="E30" i="30"/>
  <c r="F30" i="30" s="1"/>
  <c r="F29" i="30"/>
  <c r="E29" i="30"/>
  <c r="E28" i="30"/>
  <c r="F28" i="30" s="1"/>
  <c r="E27" i="30"/>
  <c r="F27" i="30" s="1"/>
  <c r="E26" i="30"/>
  <c r="F26" i="30" s="1"/>
  <c r="E18" i="30"/>
  <c r="F18" i="30" s="1"/>
  <c r="E17" i="30"/>
  <c r="F17" i="30" s="1"/>
  <c r="E16" i="30"/>
  <c r="F16" i="30" s="1"/>
  <c r="F15" i="30"/>
  <c r="E15" i="30"/>
  <c r="E14" i="30"/>
  <c r="F14" i="30" s="1"/>
  <c r="E13" i="30"/>
  <c r="F13" i="30" s="1"/>
  <c r="F45" i="30" l="1"/>
  <c r="F32" i="30"/>
  <c r="F19" i="30"/>
  <c r="F60" i="30" l="1"/>
  <c r="G32" i="5" s="1"/>
  <c r="B16" i="5"/>
  <c r="B15" i="5"/>
  <c r="B14" i="5"/>
  <c r="B13" i="5"/>
  <c r="C21" i="22"/>
  <c r="C67" i="18"/>
  <c r="C35" i="29"/>
  <c r="C21" i="29"/>
  <c r="C123" i="28"/>
  <c r="C22" i="20" s="1"/>
  <c r="C122" i="28"/>
  <c r="C69" i="19" s="1"/>
  <c r="C121" i="28"/>
  <c r="C20" i="20" s="1"/>
  <c r="C16" i="22"/>
  <c r="C65" i="19"/>
  <c r="D113" i="28"/>
  <c r="D134" i="28" s="1"/>
  <c r="C99" i="28"/>
  <c r="C98" i="28"/>
  <c r="C97" i="28"/>
  <c r="C100" i="28" s="1"/>
  <c r="C96" i="28"/>
  <c r="C95" i="28"/>
  <c r="C94" i="28"/>
  <c r="C82" i="28"/>
  <c r="C56" i="19" s="1"/>
  <c r="C54" i="29"/>
  <c r="C79" i="28"/>
  <c r="C52" i="18"/>
  <c r="D61" i="28"/>
  <c r="D60" i="28"/>
  <c r="C52" i="28"/>
  <c r="C37" i="29" s="1"/>
  <c r="C39" i="19"/>
  <c r="C51" i="28"/>
  <c r="C38" i="19"/>
  <c r="C50" i="28"/>
  <c r="C37" i="19" s="1"/>
  <c r="C35" i="18"/>
  <c r="C49" i="28"/>
  <c r="C34" i="18" s="1"/>
  <c r="C34" i="29"/>
  <c r="C48" i="28"/>
  <c r="C33" i="29" s="1"/>
  <c r="C35" i="19"/>
  <c r="C34" i="19"/>
  <c r="C46" i="28"/>
  <c r="C31" i="29" s="1"/>
  <c r="C33" i="19"/>
  <c r="C45" i="28"/>
  <c r="C30" i="18" s="1"/>
  <c r="C30" i="29"/>
  <c r="C36" i="28"/>
  <c r="D28" i="28"/>
  <c r="D10" i="19" s="1"/>
  <c r="C122" i="25"/>
  <c r="C123" i="25"/>
  <c r="C121" i="25"/>
  <c r="C120" i="25" s="1"/>
  <c r="C95" i="25"/>
  <c r="C96" i="25"/>
  <c r="C97" i="25"/>
  <c r="C98" i="25"/>
  <c r="C99" i="25"/>
  <c r="C94" i="25"/>
  <c r="C82" i="25"/>
  <c r="C79" i="25"/>
  <c r="D79" i="25" s="1"/>
  <c r="C46" i="25"/>
  <c r="C48" i="25"/>
  <c r="C49" i="25"/>
  <c r="C50" i="25"/>
  <c r="C51" i="25"/>
  <c r="C52" i="25"/>
  <c r="C45" i="25"/>
  <c r="C122" i="24"/>
  <c r="C120" i="24" s="1"/>
  <c r="C123" i="24"/>
  <c r="C121" i="24"/>
  <c r="C95" i="24"/>
  <c r="C96" i="24"/>
  <c r="C97" i="24"/>
  <c r="C98" i="24"/>
  <c r="C99" i="24"/>
  <c r="C94" i="24"/>
  <c r="D94" i="24" s="1"/>
  <c r="D100" i="24" s="1"/>
  <c r="C82" i="24"/>
  <c r="C79" i="24"/>
  <c r="C46" i="24"/>
  <c r="C48" i="24"/>
  <c r="C49" i="24"/>
  <c r="C50" i="24"/>
  <c r="C51" i="24"/>
  <c r="C53" i="24" s="1"/>
  <c r="C52" i="24"/>
  <c r="C45" i="24"/>
  <c r="D113" i="25"/>
  <c r="D134" i="25"/>
  <c r="D61" i="25"/>
  <c r="D60" i="25"/>
  <c r="C66" i="25" s="1"/>
  <c r="D73" i="25" s="1"/>
  <c r="C36" i="25"/>
  <c r="D28" i="25"/>
  <c r="D97" i="25" s="1"/>
  <c r="D100" i="25" s="1"/>
  <c r="D102" i="25" s="1"/>
  <c r="D106" i="25" s="1"/>
  <c r="D107" i="25" s="1"/>
  <c r="D133" i="25" s="1"/>
  <c r="D113" i="24"/>
  <c r="D134" i="24" s="1"/>
  <c r="D61" i="24"/>
  <c r="D60" i="24"/>
  <c r="C66" i="24"/>
  <c r="D73" i="24" s="1"/>
  <c r="D46" i="24"/>
  <c r="C36" i="24"/>
  <c r="D28" i="24"/>
  <c r="C120" i="23"/>
  <c r="D113" i="23"/>
  <c r="D134" i="23" s="1"/>
  <c r="C100" i="23"/>
  <c r="C102" i="23" s="1"/>
  <c r="C106" i="23" s="1"/>
  <c r="C80" i="23"/>
  <c r="D61" i="23"/>
  <c r="D60" i="23"/>
  <c r="C66" i="23" s="1"/>
  <c r="D73" i="23" s="1"/>
  <c r="C53" i="23"/>
  <c r="C101" i="23" s="1"/>
  <c r="D101" i="23" s="1"/>
  <c r="C36" i="23"/>
  <c r="D28" i="23"/>
  <c r="D47" i="23"/>
  <c r="D13" i="22"/>
  <c r="D13" i="21"/>
  <c r="D15" i="21" s="1"/>
  <c r="D13" i="20"/>
  <c r="C23" i="19"/>
  <c r="C21" i="18"/>
  <c r="C15" i="21"/>
  <c r="D46" i="23"/>
  <c r="D80" i="23"/>
  <c r="C80" i="24"/>
  <c r="C53" i="19"/>
  <c r="C70" i="19"/>
  <c r="C22" i="21"/>
  <c r="C80" i="28"/>
  <c r="C36" i="29"/>
  <c r="C37" i="18"/>
  <c r="C33" i="18"/>
  <c r="D96" i="23"/>
  <c r="D96" i="24"/>
  <c r="C53" i="25"/>
  <c r="C72" i="25" s="1"/>
  <c r="C80" i="25"/>
  <c r="C51" i="29"/>
  <c r="C67" i="29"/>
  <c r="C36" i="18"/>
  <c r="C16" i="21"/>
  <c r="C15" i="22"/>
  <c r="D15" i="22" s="1"/>
  <c r="C22" i="22"/>
  <c r="C100" i="25"/>
  <c r="C68" i="18"/>
  <c r="D80" i="24"/>
  <c r="D11" i="18"/>
  <c r="D12" i="18" s="1"/>
  <c r="C66" i="28"/>
  <c r="D73" i="28" s="1"/>
  <c r="D82" i="28"/>
  <c r="D51" i="25"/>
  <c r="D50" i="24"/>
  <c r="D35" i="24"/>
  <c r="D97" i="24"/>
  <c r="D47" i="24"/>
  <c r="D50" i="23"/>
  <c r="D97" i="23"/>
  <c r="D35" i="23"/>
  <c r="D51" i="23"/>
  <c r="C66" i="19"/>
  <c r="C16" i="20"/>
  <c r="C63" i="29"/>
  <c r="C64" i="18"/>
  <c r="C63" i="18"/>
  <c r="C15" i="20"/>
  <c r="D15" i="20" s="1"/>
  <c r="C62" i="29"/>
  <c r="C83" i="23"/>
  <c r="C83" i="24" s="1"/>
  <c r="D47" i="25"/>
  <c r="C32" i="18"/>
  <c r="C53" i="28"/>
  <c r="C81" i="23"/>
  <c r="C81" i="28" s="1"/>
  <c r="C32" i="29"/>
  <c r="C72" i="28"/>
  <c r="D46" i="28"/>
  <c r="D48" i="28"/>
  <c r="D50" i="28"/>
  <c r="D52" i="28"/>
  <c r="D34" i="28"/>
  <c r="D79" i="28"/>
  <c r="D95" i="28"/>
  <c r="D99" i="28"/>
  <c r="D130" i="28"/>
  <c r="D35" i="28"/>
  <c r="D45" i="28"/>
  <c r="D47" i="28"/>
  <c r="D53" i="28" s="1"/>
  <c r="D72" i="28" s="1"/>
  <c r="D49" i="28"/>
  <c r="D51" i="28"/>
  <c r="D94" i="28"/>
  <c r="D96" i="28"/>
  <c r="D98" i="28"/>
  <c r="D48" i="25"/>
  <c r="D52" i="25"/>
  <c r="D94" i="25"/>
  <c r="D98" i="25"/>
  <c r="D130" i="25"/>
  <c r="D34" i="25"/>
  <c r="C37" i="25"/>
  <c r="C38" i="25"/>
  <c r="C71" i="25" s="1"/>
  <c r="D45" i="25"/>
  <c r="D49" i="25"/>
  <c r="D82" i="25"/>
  <c r="D95" i="25"/>
  <c r="D99" i="25"/>
  <c r="D35" i="25"/>
  <c r="D46" i="25"/>
  <c r="D53" i="25" s="1"/>
  <c r="D72" i="25" s="1"/>
  <c r="D50" i="25"/>
  <c r="D80" i="25"/>
  <c r="D96" i="25"/>
  <c r="D48" i="24"/>
  <c r="D52" i="24"/>
  <c r="D79" i="24"/>
  <c r="D98" i="24"/>
  <c r="D130" i="24"/>
  <c r="D34" i="24"/>
  <c r="D45" i="24"/>
  <c r="D49" i="24"/>
  <c r="D82" i="24"/>
  <c r="D95" i="24"/>
  <c r="D99" i="24"/>
  <c r="D48" i="23"/>
  <c r="D53" i="23" s="1"/>
  <c r="D72" i="23" s="1"/>
  <c r="D52" i="23"/>
  <c r="C72" i="23"/>
  <c r="D79" i="23"/>
  <c r="C84" i="23"/>
  <c r="D94" i="23"/>
  <c r="D98" i="23"/>
  <c r="D100" i="23" s="1"/>
  <c r="D130" i="23"/>
  <c r="D34" i="23"/>
  <c r="D36" i="23" s="1"/>
  <c r="D45" i="23"/>
  <c r="D49" i="23"/>
  <c r="D82" i="23"/>
  <c r="D95" i="23"/>
  <c r="D99" i="23"/>
  <c r="D83" i="23"/>
  <c r="C101" i="25"/>
  <c r="D101" i="25" s="1"/>
  <c r="C83" i="25"/>
  <c r="D83" i="25" s="1"/>
  <c r="C54" i="19"/>
  <c r="D80" i="28"/>
  <c r="C53" i="18"/>
  <c r="C52" i="29"/>
  <c r="D37" i="25"/>
  <c r="D36" i="24"/>
  <c r="C37" i="28"/>
  <c r="D37" i="28" s="1"/>
  <c r="C83" i="28"/>
  <c r="D83" i="28"/>
  <c r="D84" i="23"/>
  <c r="C81" i="24"/>
  <c r="D81" i="24" s="1"/>
  <c r="C84" i="28"/>
  <c r="C84" i="24"/>
  <c r="D84" i="24"/>
  <c r="C84" i="25"/>
  <c r="D84" i="25"/>
  <c r="D36" i="28"/>
  <c r="D38" i="28" s="1"/>
  <c r="D71" i="28" s="1"/>
  <c r="D74" i="28" s="1"/>
  <c r="D36" i="25"/>
  <c r="D38" i="25" s="1"/>
  <c r="D71" i="25" s="1"/>
  <c r="D74" i="25" s="1"/>
  <c r="C55" i="29"/>
  <c r="C56" i="18"/>
  <c r="C57" i="19"/>
  <c r="C38" i="28"/>
  <c r="C71" i="28" s="1"/>
  <c r="C57" i="18"/>
  <c r="C56" i="29"/>
  <c r="D84" i="28"/>
  <c r="D131" i="25" l="1"/>
  <c r="D83" i="24"/>
  <c r="C85" i="24"/>
  <c r="D16" i="22"/>
  <c r="D17" i="22" s="1"/>
  <c r="D16" i="20"/>
  <c r="D17" i="20" s="1"/>
  <c r="C55" i="19"/>
  <c r="C85" i="28"/>
  <c r="D81" i="28"/>
  <c r="D85" i="28" s="1"/>
  <c r="D132" i="28" s="1"/>
  <c r="C54" i="18"/>
  <c r="C53" i="29"/>
  <c r="C57" i="29" s="1"/>
  <c r="D85" i="24"/>
  <c r="D132" i="24" s="1"/>
  <c r="D12" i="19"/>
  <c r="D11" i="19"/>
  <c r="D13" i="19" s="1"/>
  <c r="C23" i="20"/>
  <c r="C37" i="24"/>
  <c r="C72" i="24"/>
  <c r="D102" i="23"/>
  <c r="D106" i="23" s="1"/>
  <c r="D107" i="23" s="1"/>
  <c r="D133" i="23" s="1"/>
  <c r="C101" i="28"/>
  <c r="D101" i="28" s="1"/>
  <c r="D131" i="28"/>
  <c r="D16" i="21"/>
  <c r="D17" i="21" s="1"/>
  <c r="C81" i="25"/>
  <c r="C37" i="23"/>
  <c r="D37" i="23" s="1"/>
  <c r="D38" i="23" s="1"/>
  <c r="D71" i="23" s="1"/>
  <c r="D74" i="23" s="1"/>
  <c r="D51" i="24"/>
  <c r="D53" i="24" s="1"/>
  <c r="D72" i="24" s="1"/>
  <c r="C66" i="18"/>
  <c r="C65" i="18" s="1"/>
  <c r="C38" i="29"/>
  <c r="D11" i="29"/>
  <c r="D12" i="29" s="1"/>
  <c r="D13" i="29" s="1"/>
  <c r="C31" i="18"/>
  <c r="C21" i="20"/>
  <c r="C102" i="25"/>
  <c r="C106" i="25" s="1"/>
  <c r="C85" i="23"/>
  <c r="D97" i="28"/>
  <c r="D100" i="28" s="1"/>
  <c r="D102" i="28" s="1"/>
  <c r="D106" i="28" s="1"/>
  <c r="D107" i="28" s="1"/>
  <c r="D133" i="28" s="1"/>
  <c r="D81" i="23"/>
  <c r="D85" i="23" s="1"/>
  <c r="D132" i="23" s="1"/>
  <c r="C100" i="24"/>
  <c r="C20" i="22"/>
  <c r="C23" i="22" s="1"/>
  <c r="C55" i="18"/>
  <c r="C21" i="21"/>
  <c r="C38" i="18"/>
  <c r="C20" i="21"/>
  <c r="C23" i="21" s="1"/>
  <c r="C66" i="29"/>
  <c r="C32" i="19"/>
  <c r="C68" i="19"/>
  <c r="C67" i="19" s="1"/>
  <c r="C120" i="28"/>
  <c r="C65" i="29"/>
  <c r="C36" i="19"/>
  <c r="C58" i="18"/>
  <c r="C22" i="18"/>
  <c r="C23" i="18" s="1"/>
  <c r="C45" i="18" s="1"/>
  <c r="C46" i="18"/>
  <c r="D13" i="18"/>
  <c r="C46" i="29"/>
  <c r="C22" i="29"/>
  <c r="C23" i="29" s="1"/>
  <c r="C45" i="29" s="1"/>
  <c r="D52" i="29"/>
  <c r="D33" i="29"/>
  <c r="D34" i="29"/>
  <c r="D56" i="29"/>
  <c r="D53" i="29"/>
  <c r="D30" i="29"/>
  <c r="D51" i="29"/>
  <c r="D35" i="29"/>
  <c r="D32" i="29"/>
  <c r="D37" i="29"/>
  <c r="D20" i="29"/>
  <c r="D19" i="29"/>
  <c r="D21" i="29" s="1"/>
  <c r="D54" i="29"/>
  <c r="D74" i="29"/>
  <c r="D55" i="29"/>
  <c r="D36" i="29"/>
  <c r="D31" i="29"/>
  <c r="D131" i="23" l="1"/>
  <c r="D135" i="23" s="1"/>
  <c r="D118" i="23"/>
  <c r="D21" i="21"/>
  <c r="D22" i="21"/>
  <c r="D20" i="21"/>
  <c r="D23" i="21" s="1"/>
  <c r="D25" i="21" s="1"/>
  <c r="E27" i="5" s="1"/>
  <c r="F27" i="5" s="1"/>
  <c r="G27" i="5" s="1"/>
  <c r="D22" i="20"/>
  <c r="D20" i="20"/>
  <c r="D21" i="20"/>
  <c r="D14" i="19"/>
  <c r="D15" i="19"/>
  <c r="D21" i="22"/>
  <c r="D22" i="22"/>
  <c r="D20" i="22"/>
  <c r="D119" i="28"/>
  <c r="D81" i="25"/>
  <c r="D85" i="25" s="1"/>
  <c r="C85" i="25"/>
  <c r="C102" i="28"/>
  <c r="C106" i="28" s="1"/>
  <c r="C38" i="23"/>
  <c r="C71" i="23" s="1"/>
  <c r="D37" i="24"/>
  <c r="D38" i="24" s="1"/>
  <c r="D71" i="24" s="1"/>
  <c r="D74" i="24" s="1"/>
  <c r="C38" i="24"/>
  <c r="C71" i="24" s="1"/>
  <c r="C64" i="29"/>
  <c r="C101" i="24"/>
  <c r="D101" i="24" s="1"/>
  <c r="D102" i="24" s="1"/>
  <c r="D106" i="24" s="1"/>
  <c r="D107" i="24" s="1"/>
  <c r="D133" i="24" s="1"/>
  <c r="D135" i="28"/>
  <c r="D57" i="29"/>
  <c r="D76" i="29" s="1"/>
  <c r="D38" i="29"/>
  <c r="D46" i="29" s="1"/>
  <c r="C40" i="19"/>
  <c r="D118" i="28"/>
  <c r="D20" i="18"/>
  <c r="D53" i="18"/>
  <c r="D75" i="18"/>
  <c r="D36" i="18"/>
  <c r="D56" i="18"/>
  <c r="D37" i="18"/>
  <c r="D32" i="18"/>
  <c r="D30" i="18"/>
  <c r="D55" i="18"/>
  <c r="D57" i="18"/>
  <c r="D19" i="18"/>
  <c r="D54" i="18"/>
  <c r="D52" i="18"/>
  <c r="D34" i="18"/>
  <c r="D33" i="18"/>
  <c r="D31" i="18"/>
  <c r="D22" i="18"/>
  <c r="D35" i="18"/>
  <c r="D22" i="29"/>
  <c r="D23" i="29" s="1"/>
  <c r="D45" i="29" s="1"/>
  <c r="D47" i="29" s="1"/>
  <c r="C24" i="19" l="1"/>
  <c r="C25" i="19" s="1"/>
  <c r="C47" i="19" s="1"/>
  <c r="C58" i="19"/>
  <c r="C59" i="19" s="1"/>
  <c r="C48" i="19"/>
  <c r="D118" i="24"/>
  <c r="D131" i="24"/>
  <c r="D135" i="24" s="1"/>
  <c r="D77" i="19"/>
  <c r="D35" i="19"/>
  <c r="D24" i="19"/>
  <c r="D32" i="19"/>
  <c r="D39" i="19"/>
  <c r="D53" i="19"/>
  <c r="D58" i="19"/>
  <c r="D54" i="19"/>
  <c r="D55" i="19"/>
  <c r="D22" i="19"/>
  <c r="D21" i="19"/>
  <c r="D23" i="19" s="1"/>
  <c r="D25" i="19" s="1"/>
  <c r="D47" i="19" s="1"/>
  <c r="D38" i="19"/>
  <c r="D56" i="19"/>
  <c r="D34" i="19"/>
  <c r="D33" i="19"/>
  <c r="D36" i="19"/>
  <c r="D57" i="19"/>
  <c r="D37" i="19"/>
  <c r="D132" i="25"/>
  <c r="D135" i="25" s="1"/>
  <c r="D118" i="25"/>
  <c r="D119" i="25"/>
  <c r="C102" i="24"/>
  <c r="C106" i="24" s="1"/>
  <c r="D23" i="22"/>
  <c r="D25" i="22" s="1"/>
  <c r="E28" i="5" s="1"/>
  <c r="F28" i="5" s="1"/>
  <c r="G28" i="5" s="1"/>
  <c r="D121" i="28"/>
  <c r="D123" i="28"/>
  <c r="D120" i="28"/>
  <c r="D124" i="28" s="1"/>
  <c r="D136" i="28" s="1"/>
  <c r="D137" i="28" s="1"/>
  <c r="E16" i="5" s="1"/>
  <c r="F16" i="5" s="1"/>
  <c r="G16" i="5" s="1"/>
  <c r="D122" i="28"/>
  <c r="D23" i="20"/>
  <c r="D25" i="20" s="1"/>
  <c r="E26" i="5" s="1"/>
  <c r="F26" i="5" s="1"/>
  <c r="G26" i="5" s="1"/>
  <c r="D119" i="23"/>
  <c r="D120" i="23" s="1"/>
  <c r="D38" i="18"/>
  <c r="D46" i="18" s="1"/>
  <c r="D58" i="18"/>
  <c r="D77" i="18" s="1"/>
  <c r="D21" i="18"/>
  <c r="D23" i="18" s="1"/>
  <c r="D45" i="18" s="1"/>
  <c r="D75" i="29"/>
  <c r="D77" i="29" s="1"/>
  <c r="D62" i="29"/>
  <c r="D124" i="23" l="1"/>
  <c r="D136" i="23" s="1"/>
  <c r="D137" i="23" s="1"/>
  <c r="E13" i="5" s="1"/>
  <c r="F13" i="5" s="1"/>
  <c r="D122" i="23"/>
  <c r="D119" i="24"/>
  <c r="D121" i="24" s="1"/>
  <c r="D121" i="23"/>
  <c r="D120" i="25"/>
  <c r="D124" i="25" s="1"/>
  <c r="D136" i="25" s="1"/>
  <c r="D137" i="25" s="1"/>
  <c r="E15" i="5" s="1"/>
  <c r="F15" i="5" s="1"/>
  <c r="G15" i="5" s="1"/>
  <c r="D121" i="25"/>
  <c r="D122" i="25"/>
  <c r="D123" i="25"/>
  <c r="D40" i="19"/>
  <c r="D48" i="19" s="1"/>
  <c r="D49" i="19" s="1"/>
  <c r="D120" i="24"/>
  <c r="D123" i="23"/>
  <c r="D59" i="19"/>
  <c r="D79" i="19" s="1"/>
  <c r="D47" i="18"/>
  <c r="D63" i="29"/>
  <c r="D67" i="29" s="1"/>
  <c r="D66" i="29"/>
  <c r="D78" i="19" l="1"/>
  <c r="D80" i="19" s="1"/>
  <c r="D65" i="19"/>
  <c r="D66" i="19"/>
  <c r="D122" i="24"/>
  <c r="D124" i="24"/>
  <c r="D136" i="24" s="1"/>
  <c r="D137" i="24" s="1"/>
  <c r="E14" i="5" s="1"/>
  <c r="F14" i="5" s="1"/>
  <c r="G14" i="5" s="1"/>
  <c r="D123" i="24"/>
  <c r="G13" i="5"/>
  <c r="G17" i="5" s="1"/>
  <c r="D76" i="18"/>
  <c r="D78" i="18" s="1"/>
  <c r="D63" i="18"/>
  <c r="D64" i="18"/>
  <c r="D65" i="29"/>
  <c r="D64" i="29"/>
  <c r="D68" i="29" s="1"/>
  <c r="D78" i="29" s="1"/>
  <c r="D79" i="29" s="1"/>
  <c r="E23" i="5" s="1"/>
  <c r="F23" i="5" s="1"/>
  <c r="F17" i="5" l="1"/>
  <c r="D70" i="19"/>
  <c r="D69" i="19"/>
  <c r="D67" i="19"/>
  <c r="D71" i="19" s="1"/>
  <c r="D81" i="19" s="1"/>
  <c r="D82" i="19" s="1"/>
  <c r="E25" i="5" s="1"/>
  <c r="F25" i="5" s="1"/>
  <c r="G25" i="5" s="1"/>
  <c r="D68" i="19"/>
  <c r="D65" i="18"/>
  <c r="D69" i="18" s="1"/>
  <c r="D79" i="18" s="1"/>
  <c r="D80" i="18" s="1"/>
  <c r="E24" i="5" s="1"/>
  <c r="F24" i="5" s="1"/>
  <c r="D66" i="18"/>
  <c r="D68" i="18"/>
  <c r="D67" i="18"/>
  <c r="G23" i="5"/>
  <c r="G24" i="5" l="1"/>
  <c r="F29" i="5"/>
  <c r="F34" i="5" s="1"/>
  <c r="G29" i="5"/>
  <c r="G34" i="5" s="1"/>
</calcChain>
</file>

<file path=xl/sharedStrings.xml><?xml version="1.0" encoding="utf-8"?>
<sst xmlns="http://schemas.openxmlformats.org/spreadsheetml/2006/main" count="1866" uniqueCount="238">
  <si>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</si>
  <si>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</si>
  <si>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</si>
  <si>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</si>
  <si>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</si>
  <si>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</si>
  <si>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</si>
  <si>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</si>
  <si>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</si>
  <si>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</si>
  <si>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</si>
  <si>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</si>
  <si>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</si>
  <si>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</si>
  <si>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</si>
  <si>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</si>
  <si>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</si>
  <si>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</si>
  <si>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</si>
  <si>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</si>
  <si>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</si>
  <si>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</si>
  <si>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</si>
  <si>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</si>
  <si>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</si>
  <si>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</si>
  <si>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</si>
  <si>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</si>
  <si>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</si>
  <si>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</si>
  <si>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</si>
  <si>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</si>
  <si>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</si>
  <si>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</si>
  <si>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</si>
  <si>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</si>
  <si>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</si>
  <si>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</si>
  <si>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</si>
  <si>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</si>
  <si>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</si>
  <si>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</si>
  <si>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</si>
  <si>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</si>
  <si>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</si>
  <si>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</si>
  <si>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</si>
  <si>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</si>
  <si>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</si>
  <si>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</si>
  <si>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</si>
  <si>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</si>
  <si>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</si>
  <si>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</si>
  <si>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</si>
  <si>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</si>
  <si>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</si>
  <si>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</si>
  <si>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</si>
  <si>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</si>
  <si>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</si>
  <si>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</si>
  <si>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</si>
  <si>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</si>
  <si>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</si>
  <si>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</si>
  <si>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</si>
  <si>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</si>
  <si>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</si>
  <si>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</si>
  <si>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</si>
  <si>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</si>
  <si>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</si>
  <si>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</si>
  <si>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</si>
  <si>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</si>
  <si>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</si>
  <si>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</si>
  <si>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</si>
  <si>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</si>
  <si>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</si>
  <si>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</si>
  <si>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</si>
  <si>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</si>
  <si>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</si>
  <si>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</si>
  <si>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</si>
  <si>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</si>
  <si>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</si>
  <si>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</si>
  <si>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</si>
  <si>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</si>
  <si>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</si>
  <si>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</si>
  <si>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</si>
  <si>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</si>
  <si>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</si>
  <si>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</si>
  <si>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</si>
  <si>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</si>
  <si>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</si>
  <si>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</si>
  <si>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</si>
  <si>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</si>
  <si>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</si>
  <si>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</si>
  <si>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</si>
  <si>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</si>
  <si>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</si>
  <si>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</si>
  <si>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</si>
  <si>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</si>
  <si>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</si>
  <si>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</si>
  <si>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</si>
  <si>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</si>
  <si>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</si>
  <si>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</si>
  <si>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</si>
  <si>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</si>
  <si>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</si>
  <si>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</si>
  <si>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</si>
  <si>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</si>
  <si>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</si>
  <si>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</si>
  <si>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DESCRIÇÃO</t>
  </si>
  <si>
    <t>AGÊNCIA NACIONAL DE TRANSPORTES TERRESTRES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</si>
  <si>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</si>
  <si>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</si>
  <si>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</si>
  <si>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</si>
  <si>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</si>
  <si>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</si>
  <si>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</si>
  <si>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</si>
  <si>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</si>
  <si>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</si>
  <si>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</si>
  <si>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</si>
  <si>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</si>
  <si>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 xml:space="preserve">Auxílio Funeral </t>
  </si>
  <si>
    <t>Outros (Especificar)</t>
  </si>
  <si>
    <t>Motorista</t>
  </si>
  <si>
    <r>
      <t xml:space="preserve">Nota 3: </t>
    </r>
    <r>
      <rPr>
        <sz val="9"/>
        <color indexed="8"/>
        <rFont val="Ecofont Vera Sans"/>
        <family val="2"/>
      </rPr>
      <t>Os valores a serem pagos a título de diárias nas viagens a serviço  deverão estar conforme determinado na convenção ou acordo coletivo da categoria. Caso a convenção não estabeleça os valores, a Contratada deverá pagar o suficiente para a hospedagem e alimentação dos funcionários.</t>
    </r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</si>
  <si>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</si>
  <si>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</si>
  <si>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</si>
  <si>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</si>
  <si>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</si>
  <si>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</si>
  <si>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</si>
  <si>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</si>
  <si>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</si>
  <si>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TRANSPORTE - SÃO JOSÉ/SC</t>
  </si>
  <si>
    <t>DESPESAS FIXAS</t>
  </si>
  <si>
    <t>DESPESAS EVENTUAIS</t>
  </si>
  <si>
    <t>QTD MENSAL</t>
  </si>
  <si>
    <t>VALOR UNITÁRIO</t>
  </si>
  <si>
    <t>Horas Extras (Segunda a Sábado)</t>
  </si>
  <si>
    <t>Horas Extras (Domingos e Feriados)</t>
  </si>
  <si>
    <t>Horas Extras (Com Adicional Noturno)</t>
  </si>
  <si>
    <t>Diárias Sem Pernoite</t>
  </si>
  <si>
    <t>Diárias Com Pernoite</t>
  </si>
  <si>
    <t>Deslocamento</t>
  </si>
  <si>
    <t>SUBTOTAL - DESPESAS FIXAS</t>
  </si>
  <si>
    <t>SUBTOTAL - DESPESAS EVENTUAIS</t>
  </si>
  <si>
    <t>VALOR TOTAL ESTIMADO</t>
  </si>
  <si>
    <t>SUPERINTENDÊNCIA DE GESTÃO ADMINISTRATIVA</t>
  </si>
  <si>
    <t>GERÊNCIA DE RECURSOS LOGÍSTICOS</t>
  </si>
  <si>
    <t>Salário/Hora</t>
  </si>
  <si>
    <t>Adicional de Hora Extra</t>
  </si>
  <si>
    <t>Adicional Noturno</t>
  </si>
  <si>
    <t>Subtotal</t>
  </si>
  <si>
    <t>Hora Reduzida Noturna</t>
  </si>
  <si>
    <t>Diária sem pernoite</t>
  </si>
  <si>
    <t>Diária com pernoite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</si>
  <si>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</si>
  <si>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</si>
  <si>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</si>
  <si>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</si>
  <si>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Uniformes</t>
  </si>
  <si>
    <t>Auxílio odontológico</t>
  </si>
  <si>
    <t>00/2022</t>
  </si>
  <si>
    <t>Recepção</t>
  </si>
  <si>
    <t>Recepcionista</t>
  </si>
  <si>
    <t>Auxiliar Administrativo</t>
  </si>
  <si>
    <t>Apoio Administrativo</t>
  </si>
  <si>
    <t>VALOR TOTAL PARA 01 (UM) DESLOCAMENTO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</si>
  <si>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(um) deslocamento.</t>
    </r>
  </si>
  <si>
    <t>Goiânia/GO</t>
  </si>
  <si>
    <t>Palmas/TO</t>
  </si>
  <si>
    <t>20.1</t>
  </si>
  <si>
    <t>20.2</t>
  </si>
  <si>
    <t>20.3</t>
  </si>
  <si>
    <t>20.4</t>
  </si>
  <si>
    <t>20.5</t>
  </si>
  <si>
    <t>20.6</t>
  </si>
  <si>
    <t>50500.201753/2022-91</t>
  </si>
  <si>
    <t>UNIFORMES - Recepção Masculino (Item 11.10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</si>
  <si>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</si>
  <si>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</si>
  <si>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</si>
  <si>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</si>
  <si>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</si>
  <si>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</si>
  <si>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</si>
  <si>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</si>
  <si>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</si>
  <si>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</si>
  <si>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</si>
  <si>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</si>
  <si>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Termo completo</t>
  </si>
  <si>
    <t>UND</t>
  </si>
  <si>
    <t>Camisa social</t>
  </si>
  <si>
    <t>Gravata em tecido liso</t>
  </si>
  <si>
    <t>Cinto em couro</t>
  </si>
  <si>
    <t>Sapato tipo social</t>
  </si>
  <si>
    <t>PAR</t>
  </si>
  <si>
    <t>Meia social</t>
  </si>
  <si>
    <t>VALOR MENSAL A APROPRIAR</t>
  </si>
  <si>
    <t>UNIFORMES - Recepção Feminino (Item 11.10 do Termo de Referência)</t>
  </si>
  <si>
    <t>Vestido tubinho</t>
  </si>
  <si>
    <t>UNIFORMES - Motorista Masculino (Item 11.10 do Termo de Referência)</t>
  </si>
  <si>
    <t>UNIFORMES - Motorista Feminino (Item 11.10 do Termo de Referência)</t>
  </si>
  <si>
    <t>Lenço para bolso superior do paletó</t>
  </si>
  <si>
    <t>VALOR TOTAL</t>
  </si>
  <si>
    <t xml:space="preserve"> 4221-05</t>
  </si>
  <si>
    <t>4110-05</t>
  </si>
  <si>
    <t>7823-05</t>
  </si>
  <si>
    <t>VALOR MENSAL (DESPESAS FIXAS + EVENTUAIS)</t>
  </si>
  <si>
    <t>VALOR ANUAL (DESPESAS FIXAS + EVENTUAIS)</t>
  </si>
  <si>
    <t>MOTORISTA - HORA EXTRA - SEGUNDA A SÁBADO - GOIÂNIA/GO</t>
  </si>
  <si>
    <t>MOTORISTA - HORA EXTRA - DOMINGO E FERIADOS - GOIÂNIA/GO</t>
  </si>
  <si>
    <t>MOTORISTA - HORA EXTRA COM ADICIONAL NOTURNO - GOIÂNIA/GO</t>
  </si>
  <si>
    <t>MOTORISTA- DIÁRIAS SEM PERNOITE - GOIÂNIA-GO</t>
  </si>
  <si>
    <t>MOTORISTA - DIÁRIAS COM PERNOITE - GOIÂNIA-GO</t>
  </si>
  <si>
    <t>MOTORISTA - DESLOCAMENTO - GOIÂNIA-GO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</si>
</sst>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b/>
      <sz val="10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i/>
      <sz val="9"/>
      <color theme="1"/>
      <name val="Ecofont Vera Sans"/>
      <family val="2"/>
    </font>
    <font>
      <b/>
      <sz val="9"/>
      <color theme="1"/>
      <name val="Ecofont Vera Sans"/>
      <family val="2"/>
    </font>
    <font>
      <sz val="9"/>
      <name val="Ecofont Vera Sans"/>
      <family val="2"/>
    </font>
    <font>
      <b/>
      <sz val="9"/>
      <color theme="1"/>
      <name val="Ecofont Vera Sans"/>
    </font>
    <font>
      <b/>
      <sz val="10"/>
      <color rgb="FFFF0000"/>
      <name val="Ecofont Vera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4" fillId="0" borderId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4" fillId="0" borderId="0"/>
    <xf numFmtId="0" fontId="17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48">
    <xf numFmtId="0" fontId="0" fillId="0" borderId="0" xfId="0"/>
    <xf numFmtId="0" fontId="18" fillId="0" borderId="0" xfId="0" applyFont="1"/>
    <xf numFmtId="44" fontId="18" fillId="0" borderId="1" xfId="1" applyFont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wrapText="1"/>
      <protection hidden="1"/>
    </xf>
    <xf numFmtId="44" fontId="18" fillId="3" borderId="1" xfId="1" applyFont="1" applyFill="1" applyBorder="1" applyAlignment="1" applyProtection="1">
      <alignment horizontal="center" vertical="center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44" fontId="20" fillId="2" borderId="1" xfId="1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20" fillId="2" borderId="1" xfId="1" applyNumberFormat="1" applyFont="1" applyFill="1" applyBorder="1" applyAlignment="1" applyProtection="1">
      <alignment horizontal="center" vertical="top" wrapText="1"/>
      <protection hidden="1"/>
    </xf>
    <xf numFmtId="44" fontId="20" fillId="2" borderId="1" xfId="1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vertical="top" wrapText="1"/>
      <protection hidden="1"/>
    </xf>
    <xf numFmtId="44" fontId="18" fillId="3" borderId="1" xfId="1" applyFont="1" applyFill="1" applyBorder="1" applyAlignment="1" applyProtection="1">
      <alignment horizontal="center" wrapText="1"/>
      <protection hidden="1"/>
    </xf>
    <xf numFmtId="165" fontId="20" fillId="2" borderId="1" xfId="9" applyNumberFormat="1" applyFont="1" applyFill="1" applyBorder="1" applyAlignment="1" applyProtection="1">
      <alignment horizontal="center" wrapText="1"/>
      <protection hidden="1"/>
    </xf>
    <xf numFmtId="10" fontId="20" fillId="2" borderId="1" xfId="9" applyNumberFormat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vertical="top" wrapText="1"/>
      <protection hidden="1"/>
    </xf>
    <xf numFmtId="10" fontId="18" fillId="3" borderId="1" xfId="1" applyNumberFormat="1" applyFont="1" applyFill="1" applyBorder="1" applyAlignment="1" applyProtection="1">
      <alignment horizontal="center" wrapText="1"/>
      <protection hidden="1"/>
    </xf>
    <xf numFmtId="10" fontId="20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44" fontId="20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0" fillId="3" borderId="4" xfId="0" applyFont="1" applyFill="1" applyBorder="1" applyAlignment="1"/>
    <xf numFmtId="44" fontId="18" fillId="4" borderId="1" xfId="1" applyFont="1" applyFill="1" applyBorder="1" applyAlignment="1" applyProtection="1">
      <alignment horizontal="center" wrapText="1"/>
      <protection locked="0"/>
    </xf>
    <xf numFmtId="10" fontId="20" fillId="3" borderId="1" xfId="9" applyNumberFormat="1" applyFont="1" applyFill="1" applyBorder="1" applyAlignment="1" applyProtection="1">
      <alignment horizont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18" fillId="0" borderId="1" xfId="0" applyFont="1" applyBorder="1" applyAlignment="1" applyProtection="1">
      <alignment vertical="center" wrapText="1"/>
      <protection hidden="1"/>
    </xf>
    <xf numFmtId="0" fontId="18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8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20" fillId="2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top" wrapText="1"/>
    </xf>
    <xf numFmtId="44" fontId="20" fillId="6" borderId="1" xfId="0" applyNumberFormat="1" applyFont="1" applyFill="1" applyBorder="1" applyAlignment="1">
      <alignment horizontal="center" vertical="center" wrapText="1"/>
    </xf>
    <xf numFmtId="10" fontId="20" fillId="6" borderId="1" xfId="0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44" fontId="26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24" fillId="3" borderId="0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wrapText="1"/>
      <protection hidden="1"/>
    </xf>
    <xf numFmtId="44" fontId="18" fillId="3" borderId="1" xfId="1" applyFont="1" applyFill="1" applyBorder="1" applyAlignment="1" applyProtection="1">
      <alignment horizontal="center" wrapText="1"/>
      <protection locked="0"/>
    </xf>
    <xf numFmtId="44" fontId="20" fillId="3" borderId="1" xfId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>
      <alignment horizontal="center" vertical="center" wrapText="1"/>
    </xf>
    <xf numFmtId="44" fontId="18" fillId="3" borderId="1" xfId="1" applyFont="1" applyFill="1" applyBorder="1" applyAlignment="1">
      <alignment horizontal="center" vertical="center" wrapText="1"/>
    </xf>
    <xf numFmtId="44" fontId="20" fillId="3" borderId="1" xfId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10" fontId="18" fillId="3" borderId="1" xfId="0" applyNumberFormat="1" applyFont="1" applyFill="1" applyBorder="1" applyAlignment="1">
      <alignment horizontal="center" vertical="center" wrapText="1"/>
    </xf>
    <xf numFmtId="44" fontId="18" fillId="3" borderId="1" xfId="0" applyNumberFormat="1" applyFont="1" applyFill="1" applyBorder="1" applyAlignment="1">
      <alignment horizontal="center" vertical="center" wrapText="1"/>
    </xf>
    <xf numFmtId="44" fontId="20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10" fontId="20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44" fontId="18" fillId="4" borderId="1" xfId="1" applyFont="1" applyFill="1" applyBorder="1" applyAlignment="1">
      <alignment horizontal="center" vertical="center" wrapText="1"/>
    </xf>
    <xf numFmtId="10" fontId="18" fillId="4" borderId="1" xfId="9" applyNumberFormat="1" applyFont="1" applyFill="1" applyBorder="1" applyAlignment="1" applyProtection="1">
      <alignment horizontal="center" wrapText="1"/>
      <protection locked="0"/>
    </xf>
    <xf numFmtId="44" fontId="18" fillId="4" borderId="1" xfId="1" applyFont="1" applyFill="1" applyBorder="1" applyAlignment="1" applyProtection="1">
      <alignment horizontal="center" wrapText="1"/>
      <protection hidden="1"/>
    </xf>
    <xf numFmtId="164" fontId="19" fillId="0" borderId="0" xfId="0" applyNumberFormat="1" applyFont="1" applyProtection="1">
      <protection hidden="1"/>
    </xf>
    <xf numFmtId="4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1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44" fontId="22" fillId="3" borderId="1" xfId="1" applyFont="1" applyFill="1" applyBorder="1" applyAlignment="1" applyProtection="1">
      <alignment horizontal="center" wrapText="1"/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10" fontId="5" fillId="4" borderId="1" xfId="9" applyNumberFormat="1" applyFont="1" applyFill="1" applyBorder="1" applyAlignment="1" applyProtection="1">
      <alignment horizontal="center" wrapText="1"/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4" fontId="19" fillId="4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20" fillId="0" borderId="1" xfId="0" applyNumberFormat="1" applyFont="1" applyBorder="1" applyAlignment="1" applyProtection="1">
      <alignment horizontal="center" vertical="center" wrapText="1"/>
      <protection hidden="1"/>
    </xf>
    <xf numFmtId="44" fontId="19" fillId="0" borderId="1" xfId="0" applyNumberFormat="1" applyFont="1" applyBorder="1" applyProtection="1">
      <protection hidden="1"/>
    </xf>
    <xf numFmtId="0" fontId="13" fillId="3" borderId="3" xfId="0" applyFont="1" applyFill="1" applyBorder="1" applyAlignment="1">
      <alignment horizontal="center" vertical="center" wrapText="1"/>
    </xf>
    <xf numFmtId="44" fontId="13" fillId="3" borderId="3" xfId="0" applyNumberFormat="1" applyFont="1" applyFill="1" applyBorder="1" applyAlignment="1">
      <alignment vertical="center" wrapText="1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left" vertical="center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49" fontId="18" fillId="0" borderId="1" xfId="0" applyNumberFormat="1" applyFont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10" borderId="0" xfId="0" applyFont="1" applyFill="1" applyAlignment="1" applyProtection="1">
      <alignment horizontal="center" vertical="center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20" fillId="9" borderId="14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5" xfId="0" applyFont="1" applyBorder="1" applyAlignment="1" applyProtection="1">
      <alignment horizontal="center" vertical="center" wrapText="1"/>
      <protection hidden="1"/>
    </xf>
    <xf numFmtId="0" fontId="20" fillId="11" borderId="0" xfId="0" applyFont="1" applyFill="1" applyAlignment="1" applyProtection="1">
      <alignment horizontal="center" vertical="center"/>
      <protection hidden="1"/>
    </xf>
    <xf numFmtId="0" fontId="30" fillId="0" borderId="1" xfId="0" applyFont="1" applyBorder="1" applyAlignment="1" applyProtection="1">
      <alignment horizontal="center"/>
      <protection hidden="1"/>
    </xf>
    <xf numFmtId="0" fontId="18" fillId="3" borderId="1" xfId="0" applyFont="1" applyFill="1" applyBorder="1" applyAlignment="1" applyProtection="1">
      <alignment horizontal="left" vertic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8" fillId="3" borderId="10" xfId="0" applyFont="1" applyFill="1" applyBorder="1" applyAlignment="1" applyProtection="1">
      <alignment horizontal="left" vertical="center" wrapText="1"/>
      <protection hidden="1"/>
    </xf>
    <xf numFmtId="0" fontId="18" fillId="3" borderId="7" xfId="0" applyFont="1" applyFill="1" applyBorder="1" applyAlignment="1" applyProtection="1">
      <alignment horizontal="left" vertical="center" wrapText="1"/>
      <protection hidden="1"/>
    </xf>
    <xf numFmtId="0" fontId="20" fillId="3" borderId="0" xfId="0" applyFont="1" applyFill="1" applyBorder="1" applyAlignment="1" applyProtection="1">
      <alignment horizontal="center" vertical="center" wrapText="1"/>
      <protection hidden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20" fillId="3" borderId="10" xfId="0" applyFont="1" applyFill="1" applyBorder="1" applyAlignment="1" applyProtection="1">
      <alignment horizontal="center" vertical="top" wrapText="1"/>
      <protection hidden="1"/>
    </xf>
    <xf numFmtId="0" fontId="20" fillId="3" borderId="11" xfId="0" applyFont="1" applyFill="1" applyBorder="1" applyAlignment="1" applyProtection="1">
      <alignment horizontal="center" vertical="top" wrapText="1"/>
      <protection hidden="1"/>
    </xf>
    <xf numFmtId="0" fontId="20" fillId="3" borderId="7" xfId="0" applyFont="1" applyFill="1" applyBorder="1" applyAlignment="1" applyProtection="1">
      <alignment horizontal="center" vertical="top" wrapText="1"/>
      <protection hidden="1"/>
    </xf>
    <xf numFmtId="0" fontId="19" fillId="0" borderId="8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9" fillId="8" borderId="8" xfId="0" applyFont="1" applyFill="1" applyBorder="1" applyAlignment="1" applyProtection="1">
      <alignment horizontal="center" wrapText="1"/>
      <protection hidden="1"/>
    </xf>
    <xf numFmtId="0" fontId="19" fillId="8" borderId="3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8" fillId="0" borderId="10" xfId="1" applyFont="1" applyFill="1" applyBorder="1" applyAlignment="1" applyProtection="1">
      <alignment horizontal="left" vertical="center" wrapText="1"/>
      <protection locked="0"/>
    </xf>
    <xf numFmtId="44" fontId="18" fillId="0" borderId="7" xfId="1" applyFont="1" applyFill="1" applyBorder="1" applyAlignment="1" applyProtection="1">
      <alignment horizontal="left" vertical="center" wrapText="1"/>
      <protection locked="0"/>
    </xf>
    <xf numFmtId="44" fontId="18" fillId="0" borderId="10" xfId="1" applyFont="1" applyFill="1" applyBorder="1" applyAlignment="1" applyProtection="1">
      <alignment horizontal="center" vertical="center" wrapText="1"/>
      <protection locked="0"/>
    </xf>
    <xf numFmtId="44" fontId="18" fillId="0" borderId="7" xfId="1" applyFont="1" applyFill="1" applyBorder="1" applyAlignment="1" applyProtection="1">
      <alignment horizontal="center" vertical="center" wrapText="1"/>
      <protection locked="0"/>
    </xf>
    <xf numFmtId="44" fontId="18" fillId="0" borderId="10" xfId="1" applyFont="1" applyFill="1" applyBorder="1" applyAlignment="1" applyProtection="1">
      <alignment horizontal="center" wrapText="1"/>
      <protection locked="0"/>
    </xf>
    <xf numFmtId="44" fontId="18" fillId="0" borderId="7" xfId="1" applyFont="1" applyFill="1" applyBorder="1" applyAlignment="1" applyProtection="1">
      <alignment horizontal="center" wrapText="1"/>
      <protection locked="0"/>
    </xf>
    <xf numFmtId="44" fontId="20" fillId="3" borderId="10" xfId="1" applyFont="1" applyFill="1" applyBorder="1" applyAlignment="1" applyProtection="1">
      <alignment horizontal="center" wrapText="1"/>
      <protection hidden="1"/>
    </xf>
    <xf numFmtId="44" fontId="20" fillId="3" borderId="7" xfId="1" applyFont="1" applyFill="1" applyBorder="1" applyAlignment="1" applyProtection="1">
      <alignment horizontal="center" wrapText="1"/>
      <protection hidden="1"/>
    </xf>
    <xf numFmtId="0" fontId="19" fillId="0" borderId="8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8" fillId="3" borderId="8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18" fillId="0" borderId="10" xfId="0" applyFont="1" applyBorder="1" applyAlignment="1" applyProtection="1">
      <alignment horizontal="left" wrapText="1"/>
      <protection hidden="1"/>
    </xf>
    <xf numFmtId="0" fontId="18" fillId="0" borderId="11" xfId="0" applyFont="1" applyBorder="1" applyAlignment="1" applyProtection="1">
      <alignment horizontal="left" wrapText="1"/>
      <protection hidden="1"/>
    </xf>
    <xf numFmtId="0" fontId="18" fillId="0" borderId="7" xfId="0" applyFont="1" applyBorder="1" applyAlignment="1" applyProtection="1">
      <alignment horizontal="left" wrapText="1"/>
      <protection hidden="1"/>
    </xf>
    <xf numFmtId="0" fontId="18" fillId="3" borderId="1" xfId="0" applyFont="1" applyFill="1" applyBorder="1" applyAlignment="1" applyProtection="1">
      <alignment horizontal="left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left" vertical="top" wrapText="1"/>
      <protection hidden="1"/>
    </xf>
    <xf numFmtId="0" fontId="19" fillId="0" borderId="8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9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7" fillId="4" borderId="3" xfId="0" applyFont="1" applyFill="1" applyBorder="1" applyAlignment="1" applyProtection="1">
      <alignment horizontal="left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0" borderId="9" xfId="0" applyFont="1" applyBorder="1" applyAlignment="1" applyProtection="1">
      <alignment horizontal="center" vertical="center" wrapText="1"/>
      <protection hidden="1"/>
    </xf>
    <xf numFmtId="0" fontId="20" fillId="5" borderId="1" xfId="0" applyFont="1" applyFill="1" applyBorder="1" applyAlignment="1" applyProtection="1">
      <alignment horizontal="center" vertical="center" wrapText="1"/>
      <protection hidden="1"/>
    </xf>
    <xf numFmtId="0" fontId="20" fillId="2" borderId="10" xfId="0" applyFont="1" applyFill="1" applyBorder="1" applyAlignment="1" applyProtection="1">
      <alignment horizontal="center" vertical="top" wrapText="1"/>
      <protection hidden="1"/>
    </xf>
    <xf numFmtId="0" fontId="20" fillId="2" borderId="11" xfId="0" applyFont="1" applyFill="1" applyBorder="1" applyAlignment="1" applyProtection="1">
      <alignment horizontal="center" vertical="top" wrapText="1"/>
      <protection hidden="1"/>
    </xf>
    <xf numFmtId="0" fontId="20" fillId="2" borderId="7" xfId="0" applyFont="1" applyFill="1" applyBorder="1" applyAlignment="1" applyProtection="1">
      <alignment horizontal="center" vertical="top" wrapText="1"/>
      <protection hidden="1"/>
    </xf>
    <xf numFmtId="0" fontId="19" fillId="10" borderId="0" xfId="0" applyFont="1" applyFill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 vertical="center" wrapText="1"/>
      <protection hidden="1"/>
    </xf>
    <xf numFmtId="0" fontId="20" fillId="0" borderId="7" xfId="0" applyFont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left" vertical="center" wrapText="1"/>
      <protection hidden="1"/>
    </xf>
    <xf numFmtId="0" fontId="18" fillId="0" borderId="7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4" fillId="0" borderId="10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0" fillId="7" borderId="1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9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workbookViewId="0">
      <selection activeCell="E5" sqref="E5:F5"/>
    </sheetView>
  </sheetViews>
  <sheetFormatPr defaultRowHeight="15"/>
  <cols>
    <col min="1" max="1" width="51" bestFit="1" customWidth="1"/>
    <col min="2" max="2" width="19.140625" bestFit="1" customWidth="1"/>
    <col min="3" max="3" width="10.7109375" bestFit="1" customWidth="1"/>
    <col min="4" max="4" width="16.42578125" bestFit="1" customWidth="1"/>
    <col min="5" max="5" width="13.42578125" bestFit="1" customWidth="1"/>
    <col min="6" max="6" width="21.5703125" bestFit="1" customWidth="1"/>
  </cols>
  <sheetData>
    <row r="1" spans="1:6">
      <c r="A1" s="142" t="s">
        <v>127</v>
      </c>
      <c r="B1" s="142"/>
      <c r="C1" s="142"/>
      <c r="D1" s="142"/>
      <c r="E1" s="142"/>
      <c r="F1" s="142"/>
    </row>
    <row r="2" spans="1:6">
      <c r="A2" s="142" t="s">
        <v>168</v>
      </c>
      <c r="B2" s="142"/>
      <c r="C2" s="142"/>
      <c r="D2" s="142"/>
      <c r="E2" s="142"/>
      <c r="F2" s="142"/>
    </row>
    <row r="3" spans="1:6">
      <c r="A3" s="142" t="s">
        <v>169</v>
      </c>
      <c r="B3" s="142"/>
      <c r="C3" s="142"/>
      <c r="D3" s="142"/>
      <c r="E3" s="142"/>
      <c r="F3" s="142"/>
    </row>
    <row r="4" spans="1:6">
      <c r="A4" s="142"/>
      <c r="B4" s="142"/>
      <c r="C4" s="142"/>
      <c r="D4" s="142"/>
      <c r="E4" s="142"/>
      <c r="F4" s="142"/>
    </row>
    <row r="5" spans="1:6">
      <c r="A5" s="143" t="s">
        <v>37</v>
      </c>
      <c r="B5" s="143"/>
      <c r="C5" s="143"/>
      <c r="D5" s="143"/>
      <c r="E5" s="144" t="s">
        <v>198</v>
      </c>
      <c r="F5" s="144"/>
    </row>
    <row r="6" spans="1:6">
      <c r="A6" s="143" t="s">
        <v>33</v>
      </c>
      <c r="B6" s="143"/>
      <c r="C6" s="143"/>
      <c r="D6" s="143"/>
      <c r="E6" s="145" t="s">
        <v>183</v>
      </c>
      <c r="F6" s="145"/>
    </row>
    <row r="7" spans="1:6">
      <c r="A7" s="146"/>
      <c r="B7" s="146"/>
      <c r="C7" s="146"/>
      <c r="D7" s="146"/>
      <c r="E7" s="146"/>
      <c r="F7" s="146"/>
    </row>
    <row r="8" spans="1:6">
      <c r="A8" s="147" t="s">
        <v>199</v>
      </c>
      <c r="B8" s="147"/>
      <c r="C8" s="147"/>
      <c r="D8" s="147"/>
      <c r="E8" s="147"/>
      <c r="F8" s="147"/>
    </row>
    <row r="9" spans="1:6">
      <c r="A9" s="130"/>
      <c r="B9" s="130"/>
      <c r="C9" s="130"/>
      <c r="D9" s="130"/>
      <c r="E9" s="130"/>
      <c r="F9" s="130"/>
    </row>
    <row r="10" spans="1:6">
      <c r="A10" s="131" t="s">
        <v>200</v>
      </c>
      <c r="B10" s="131" t="s">
        <v>201</v>
      </c>
      <c r="C10" s="131" t="s">
        <v>202</v>
      </c>
      <c r="D10" s="131" t="s">
        <v>203</v>
      </c>
      <c r="E10" s="131" t="s">
        <v>204</v>
      </c>
      <c r="F10" s="131" t="s">
        <v>205</v>
      </c>
    </row>
    <row r="11" spans="1:6">
      <c r="A11" s="148" t="s">
        <v>206</v>
      </c>
      <c r="B11" s="148" t="s">
        <v>207</v>
      </c>
      <c r="C11" s="148" t="s">
        <v>208</v>
      </c>
      <c r="D11" s="148" t="s">
        <v>209</v>
      </c>
      <c r="E11" s="148" t="s">
        <v>210</v>
      </c>
      <c r="F11" s="148" t="s">
        <v>211</v>
      </c>
    </row>
    <row r="12" spans="1:6">
      <c r="A12" s="149"/>
      <c r="B12" s="149"/>
      <c r="C12" s="149"/>
      <c r="D12" s="148"/>
      <c r="E12" s="148"/>
      <c r="F12" s="148"/>
    </row>
    <row r="13" spans="1:6">
      <c r="A13" s="132" t="s">
        <v>212</v>
      </c>
      <c r="B13" s="133" t="s">
        <v>213</v>
      </c>
      <c r="C13" s="134">
        <v>2</v>
      </c>
      <c r="D13" s="135"/>
      <c r="E13" s="136">
        <f>D13*C13</f>
        <v>0</v>
      </c>
      <c r="F13" s="136">
        <f>E13/12</f>
        <v>0</v>
      </c>
    </row>
    <row r="14" spans="1:6">
      <c r="A14" s="132" t="s">
        <v>214</v>
      </c>
      <c r="B14" s="133" t="s">
        <v>213</v>
      </c>
      <c r="C14" s="134">
        <v>4</v>
      </c>
      <c r="D14" s="135"/>
      <c r="E14" s="136">
        <f t="shared" ref="E14:E18" si="0">D14*C14</f>
        <v>0</v>
      </c>
      <c r="F14" s="136">
        <f>E14/12</f>
        <v>0</v>
      </c>
    </row>
    <row r="15" spans="1:6">
      <c r="A15" s="132" t="s">
        <v>215</v>
      </c>
      <c r="B15" s="133" t="s">
        <v>213</v>
      </c>
      <c r="C15" s="134">
        <v>2</v>
      </c>
      <c r="D15" s="135"/>
      <c r="E15" s="136">
        <f t="shared" si="0"/>
        <v>0</v>
      </c>
      <c r="F15" s="136">
        <f>E15/12</f>
        <v>0</v>
      </c>
    </row>
    <row r="16" spans="1:6">
      <c r="A16" s="132" t="s">
        <v>216</v>
      </c>
      <c r="B16" s="133" t="s">
        <v>213</v>
      </c>
      <c r="C16" s="134">
        <v>1</v>
      </c>
      <c r="D16" s="135"/>
      <c r="E16" s="136">
        <f t="shared" si="0"/>
        <v>0</v>
      </c>
      <c r="F16" s="136">
        <f t="shared" ref="F16:F18" si="1">E16/12</f>
        <v>0</v>
      </c>
    </row>
    <row r="17" spans="1:6">
      <c r="A17" s="132" t="s">
        <v>217</v>
      </c>
      <c r="B17" s="133" t="s">
        <v>218</v>
      </c>
      <c r="C17" s="134">
        <v>1</v>
      </c>
      <c r="D17" s="135"/>
      <c r="E17" s="136">
        <f t="shared" si="0"/>
        <v>0</v>
      </c>
      <c r="F17" s="136">
        <f t="shared" si="1"/>
        <v>0</v>
      </c>
    </row>
    <row r="18" spans="1:6">
      <c r="A18" s="132" t="s">
        <v>219</v>
      </c>
      <c r="B18" s="133" t="s">
        <v>218</v>
      </c>
      <c r="C18" s="134">
        <v>4</v>
      </c>
      <c r="D18" s="135"/>
      <c r="E18" s="136">
        <f t="shared" si="0"/>
        <v>0</v>
      </c>
      <c r="F18" s="136">
        <f t="shared" si="1"/>
        <v>0</v>
      </c>
    </row>
    <row r="19" spans="1:6">
      <c r="A19" s="150" t="s">
        <v>220</v>
      </c>
      <c r="B19" s="151"/>
      <c r="C19" s="151"/>
      <c r="D19" s="150"/>
      <c r="E19" s="150"/>
      <c r="F19" s="137">
        <f>SUM(F13:F18)</f>
        <v>0</v>
      </c>
    </row>
    <row r="20" spans="1:6">
      <c r="A20" s="130"/>
      <c r="B20" s="130"/>
      <c r="C20" s="130"/>
      <c r="D20" s="130"/>
      <c r="E20" s="130"/>
      <c r="F20" s="130"/>
    </row>
    <row r="21" spans="1:6">
      <c r="A21" s="147" t="s">
        <v>221</v>
      </c>
      <c r="B21" s="147"/>
      <c r="C21" s="147"/>
      <c r="D21" s="147"/>
      <c r="E21" s="147"/>
      <c r="F21" s="147"/>
    </row>
    <row r="22" spans="1:6">
      <c r="A22" s="130"/>
      <c r="B22" s="130"/>
      <c r="C22" s="130"/>
      <c r="D22" s="130"/>
      <c r="E22" s="130"/>
      <c r="F22" s="130"/>
    </row>
    <row r="23" spans="1:6">
      <c r="A23" s="131" t="s">
        <v>200</v>
      </c>
      <c r="B23" s="131" t="s">
        <v>201</v>
      </c>
      <c r="C23" s="131" t="s">
        <v>202</v>
      </c>
      <c r="D23" s="131" t="s">
        <v>203</v>
      </c>
      <c r="E23" s="131" t="s">
        <v>204</v>
      </c>
      <c r="F23" s="131" t="s">
        <v>205</v>
      </c>
    </row>
    <row r="24" spans="1:6">
      <c r="A24" s="148" t="s">
        <v>206</v>
      </c>
      <c r="B24" s="148" t="s">
        <v>207</v>
      </c>
      <c r="C24" s="148" t="s">
        <v>208</v>
      </c>
      <c r="D24" s="148" t="s">
        <v>209</v>
      </c>
      <c r="E24" s="148" t="s">
        <v>210</v>
      </c>
      <c r="F24" s="148" t="s">
        <v>211</v>
      </c>
    </row>
    <row r="25" spans="1:6">
      <c r="A25" s="149"/>
      <c r="B25" s="149"/>
      <c r="C25" s="149"/>
      <c r="D25" s="148"/>
      <c r="E25" s="148"/>
      <c r="F25" s="148"/>
    </row>
    <row r="26" spans="1:6">
      <c r="A26" s="132" t="s">
        <v>212</v>
      </c>
      <c r="B26" s="133" t="s">
        <v>213</v>
      </c>
      <c r="C26" s="134">
        <v>2</v>
      </c>
      <c r="D26" s="135"/>
      <c r="E26" s="136">
        <f>D26*C26</f>
        <v>0</v>
      </c>
      <c r="F26" s="136">
        <f>E26/12</f>
        <v>0</v>
      </c>
    </row>
    <row r="27" spans="1:6">
      <c r="A27" s="132" t="s">
        <v>214</v>
      </c>
      <c r="B27" s="133" t="s">
        <v>213</v>
      </c>
      <c r="C27" s="134">
        <v>4</v>
      </c>
      <c r="D27" s="135"/>
      <c r="E27" s="136">
        <f t="shared" ref="E27:E31" si="2">D27*C27</f>
        <v>0</v>
      </c>
      <c r="F27" s="136">
        <f>E27/12</f>
        <v>0</v>
      </c>
    </row>
    <row r="28" spans="1:6">
      <c r="A28" s="132" t="s">
        <v>222</v>
      </c>
      <c r="B28" s="133" t="s">
        <v>213</v>
      </c>
      <c r="C28" s="134">
        <v>2</v>
      </c>
      <c r="D28" s="135"/>
      <c r="E28" s="136">
        <f t="shared" si="2"/>
        <v>0</v>
      </c>
      <c r="F28" s="136">
        <f>E28/12</f>
        <v>0</v>
      </c>
    </row>
    <row r="29" spans="1:6">
      <c r="A29" s="132" t="s">
        <v>216</v>
      </c>
      <c r="B29" s="133" t="s">
        <v>213</v>
      </c>
      <c r="C29" s="134">
        <v>1</v>
      </c>
      <c r="D29" s="135"/>
      <c r="E29" s="136">
        <f t="shared" si="2"/>
        <v>0</v>
      </c>
      <c r="F29" s="136">
        <f t="shared" ref="F29:F31" si="3">E29/12</f>
        <v>0</v>
      </c>
    </row>
    <row r="30" spans="1:6">
      <c r="A30" s="132" t="s">
        <v>217</v>
      </c>
      <c r="B30" s="133" t="s">
        <v>218</v>
      </c>
      <c r="C30" s="134">
        <v>1</v>
      </c>
      <c r="D30" s="135"/>
      <c r="E30" s="136">
        <f t="shared" si="2"/>
        <v>0</v>
      </c>
      <c r="F30" s="136">
        <f t="shared" si="3"/>
        <v>0</v>
      </c>
    </row>
    <row r="31" spans="1:6">
      <c r="A31" s="132" t="s">
        <v>219</v>
      </c>
      <c r="B31" s="133" t="s">
        <v>218</v>
      </c>
      <c r="C31" s="134">
        <v>4</v>
      </c>
      <c r="D31" s="135"/>
      <c r="E31" s="136">
        <f t="shared" si="2"/>
        <v>0</v>
      </c>
      <c r="F31" s="136">
        <f t="shared" si="3"/>
        <v>0</v>
      </c>
    </row>
    <row r="32" spans="1:6">
      <c r="A32" s="150" t="s">
        <v>220</v>
      </c>
      <c r="B32" s="151"/>
      <c r="C32" s="151"/>
      <c r="D32" s="150"/>
      <c r="E32" s="150"/>
      <c r="F32" s="137">
        <f>SUM(F26:F31)</f>
        <v>0</v>
      </c>
    </row>
    <row r="33" spans="1:6">
      <c r="A33" s="146"/>
      <c r="B33" s="146"/>
      <c r="C33" s="146"/>
      <c r="D33" s="146"/>
      <c r="E33" s="146"/>
      <c r="F33" s="146"/>
    </row>
    <row r="34" spans="1:6">
      <c r="A34" s="152" t="s">
        <v>223</v>
      </c>
      <c r="B34" s="152"/>
      <c r="C34" s="152"/>
      <c r="D34" s="152"/>
      <c r="E34" s="152"/>
      <c r="F34" s="152"/>
    </row>
    <row r="35" spans="1:6">
      <c r="A35" s="130"/>
      <c r="B35" s="130"/>
      <c r="C35" s="130"/>
      <c r="D35" s="130"/>
      <c r="E35" s="130"/>
      <c r="F35" s="130"/>
    </row>
    <row r="36" spans="1:6">
      <c r="A36" s="131" t="s">
        <v>200</v>
      </c>
      <c r="B36" s="131" t="s">
        <v>201</v>
      </c>
      <c r="C36" s="131" t="s">
        <v>202</v>
      </c>
      <c r="D36" s="131" t="s">
        <v>203</v>
      </c>
      <c r="E36" s="131" t="s">
        <v>204</v>
      </c>
      <c r="F36" s="131" t="s">
        <v>205</v>
      </c>
    </row>
    <row r="37" spans="1:6">
      <c r="A37" s="148" t="s">
        <v>206</v>
      </c>
      <c r="B37" s="148" t="s">
        <v>207</v>
      </c>
      <c r="C37" s="148" t="s">
        <v>208</v>
      </c>
      <c r="D37" s="148" t="s">
        <v>209</v>
      </c>
      <c r="E37" s="148" t="s">
        <v>210</v>
      </c>
      <c r="F37" s="148" t="s">
        <v>211</v>
      </c>
    </row>
    <row r="38" spans="1:6">
      <c r="A38" s="149"/>
      <c r="B38" s="149"/>
      <c r="C38" s="149"/>
      <c r="D38" s="148"/>
      <c r="E38" s="148"/>
      <c r="F38" s="148"/>
    </row>
    <row r="39" spans="1:6">
      <c r="A39" s="132" t="s">
        <v>212</v>
      </c>
      <c r="B39" s="133" t="s">
        <v>213</v>
      </c>
      <c r="C39" s="134">
        <v>2</v>
      </c>
      <c r="D39" s="135"/>
      <c r="E39" s="136">
        <f>D39*C39</f>
        <v>0</v>
      </c>
      <c r="F39" s="136">
        <f>E39/12</f>
        <v>0</v>
      </c>
    </row>
    <row r="40" spans="1:6">
      <c r="A40" s="132" t="s">
        <v>214</v>
      </c>
      <c r="B40" s="133" t="s">
        <v>213</v>
      </c>
      <c r="C40" s="134">
        <v>4</v>
      </c>
      <c r="D40" s="135"/>
      <c r="E40" s="136">
        <f t="shared" ref="E40:E44" si="4">D40*C40</f>
        <v>0</v>
      </c>
      <c r="F40" s="136">
        <f>E40/12</f>
        <v>0</v>
      </c>
    </row>
    <row r="41" spans="1:6">
      <c r="A41" s="132" t="s">
        <v>215</v>
      </c>
      <c r="B41" s="133" t="s">
        <v>213</v>
      </c>
      <c r="C41" s="134">
        <v>2</v>
      </c>
      <c r="D41" s="135"/>
      <c r="E41" s="136">
        <f t="shared" si="4"/>
        <v>0</v>
      </c>
      <c r="F41" s="136">
        <f>E41/12</f>
        <v>0</v>
      </c>
    </row>
    <row r="42" spans="1:6">
      <c r="A42" s="132" t="s">
        <v>216</v>
      </c>
      <c r="B42" s="133" t="s">
        <v>213</v>
      </c>
      <c r="C42" s="134">
        <v>1</v>
      </c>
      <c r="D42" s="135"/>
      <c r="E42" s="136">
        <f t="shared" si="4"/>
        <v>0</v>
      </c>
      <c r="F42" s="136">
        <f t="shared" ref="F42:F44" si="5">E42/12</f>
        <v>0</v>
      </c>
    </row>
    <row r="43" spans="1:6">
      <c r="A43" s="132" t="s">
        <v>217</v>
      </c>
      <c r="B43" s="133" t="s">
        <v>218</v>
      </c>
      <c r="C43" s="134">
        <v>1</v>
      </c>
      <c r="D43" s="135"/>
      <c r="E43" s="136">
        <f t="shared" si="4"/>
        <v>0</v>
      </c>
      <c r="F43" s="136">
        <f t="shared" si="5"/>
        <v>0</v>
      </c>
    </row>
    <row r="44" spans="1:6">
      <c r="A44" s="132" t="s">
        <v>219</v>
      </c>
      <c r="B44" s="133" t="s">
        <v>218</v>
      </c>
      <c r="C44" s="134">
        <v>4</v>
      </c>
      <c r="D44" s="135"/>
      <c r="E44" s="136">
        <f t="shared" si="4"/>
        <v>0</v>
      </c>
      <c r="F44" s="136">
        <f t="shared" si="5"/>
        <v>0</v>
      </c>
    </row>
    <row r="45" spans="1:6">
      <c r="A45" s="150" t="s">
        <v>220</v>
      </c>
      <c r="B45" s="151"/>
      <c r="C45" s="151"/>
      <c r="D45" s="150"/>
      <c r="E45" s="150"/>
      <c r="F45" s="137">
        <f>SUM(F39:F44)</f>
        <v>0</v>
      </c>
    </row>
    <row r="46" spans="1:6">
      <c r="A46" s="130"/>
      <c r="B46" s="130"/>
      <c r="C46" s="130"/>
      <c r="D46" s="130"/>
      <c r="E46" s="130"/>
      <c r="F46" s="130"/>
    </row>
    <row r="47" spans="1:6">
      <c r="A47" s="152" t="s">
        <v>224</v>
      </c>
      <c r="B47" s="152"/>
      <c r="C47" s="152"/>
      <c r="D47" s="152"/>
      <c r="E47" s="152"/>
      <c r="F47" s="152"/>
    </row>
    <row r="48" spans="1:6">
      <c r="A48" s="130"/>
      <c r="B48" s="130"/>
      <c r="C48" s="130"/>
      <c r="D48" s="130"/>
      <c r="E48" s="130"/>
      <c r="F48" s="130"/>
    </row>
    <row r="49" spans="1:6">
      <c r="A49" s="131" t="s">
        <v>200</v>
      </c>
      <c r="B49" s="131" t="s">
        <v>201</v>
      </c>
      <c r="C49" s="131" t="s">
        <v>202</v>
      </c>
      <c r="D49" s="131" t="s">
        <v>203</v>
      </c>
      <c r="E49" s="131" t="s">
        <v>204</v>
      </c>
      <c r="F49" s="131" t="s">
        <v>205</v>
      </c>
    </row>
    <row r="50" spans="1:6">
      <c r="A50" s="148" t="s">
        <v>206</v>
      </c>
      <c r="B50" s="148" t="s">
        <v>207</v>
      </c>
      <c r="C50" s="148" t="s">
        <v>208</v>
      </c>
      <c r="D50" s="148" t="s">
        <v>209</v>
      </c>
      <c r="E50" s="148" t="s">
        <v>210</v>
      </c>
      <c r="F50" s="148" t="s">
        <v>211</v>
      </c>
    </row>
    <row r="51" spans="1:6">
      <c r="A51" s="149"/>
      <c r="B51" s="149"/>
      <c r="C51" s="149"/>
      <c r="D51" s="148"/>
      <c r="E51" s="148"/>
      <c r="F51" s="148"/>
    </row>
    <row r="52" spans="1:6">
      <c r="A52" s="132" t="s">
        <v>212</v>
      </c>
      <c r="B52" s="133" t="s">
        <v>213</v>
      </c>
      <c r="C52" s="134">
        <v>2</v>
      </c>
      <c r="D52" s="135"/>
      <c r="E52" s="136">
        <f>D52*C52</f>
        <v>0</v>
      </c>
      <c r="F52" s="136">
        <f>E52/12</f>
        <v>0</v>
      </c>
    </row>
    <row r="53" spans="1:6">
      <c r="A53" s="132" t="s">
        <v>214</v>
      </c>
      <c r="B53" s="133" t="s">
        <v>213</v>
      </c>
      <c r="C53" s="134">
        <v>4</v>
      </c>
      <c r="D53" s="135"/>
      <c r="E53" s="136">
        <f t="shared" ref="E53:E57" si="6">D53*C53</f>
        <v>0</v>
      </c>
      <c r="F53" s="136">
        <f>E53/12</f>
        <v>0</v>
      </c>
    </row>
    <row r="54" spans="1:6">
      <c r="A54" s="132" t="s">
        <v>225</v>
      </c>
      <c r="B54" s="133" t="s">
        <v>213</v>
      </c>
      <c r="C54" s="134">
        <v>2</v>
      </c>
      <c r="D54" s="135"/>
      <c r="E54" s="136">
        <f t="shared" si="6"/>
        <v>0</v>
      </c>
      <c r="F54" s="136">
        <f>E54/12</f>
        <v>0</v>
      </c>
    </row>
    <row r="55" spans="1:6">
      <c r="A55" s="132" t="s">
        <v>216</v>
      </c>
      <c r="B55" s="133" t="s">
        <v>213</v>
      </c>
      <c r="C55" s="134">
        <v>1</v>
      </c>
      <c r="D55" s="135"/>
      <c r="E55" s="136">
        <f t="shared" si="6"/>
        <v>0</v>
      </c>
      <c r="F55" s="136">
        <f t="shared" ref="F55:F57" si="7">E55/12</f>
        <v>0</v>
      </c>
    </row>
    <row r="56" spans="1:6">
      <c r="A56" s="132" t="s">
        <v>217</v>
      </c>
      <c r="B56" s="133" t="s">
        <v>218</v>
      </c>
      <c r="C56" s="134">
        <v>1</v>
      </c>
      <c r="D56" s="135"/>
      <c r="E56" s="136">
        <f t="shared" si="6"/>
        <v>0</v>
      </c>
      <c r="F56" s="136">
        <f t="shared" si="7"/>
        <v>0</v>
      </c>
    </row>
    <row r="57" spans="1:6">
      <c r="A57" s="132" t="s">
        <v>219</v>
      </c>
      <c r="B57" s="133" t="s">
        <v>218</v>
      </c>
      <c r="C57" s="134">
        <v>4</v>
      </c>
      <c r="D57" s="135"/>
      <c r="E57" s="136">
        <f t="shared" si="6"/>
        <v>0</v>
      </c>
      <c r="F57" s="136">
        <f t="shared" si="7"/>
        <v>0</v>
      </c>
    </row>
    <row r="58" spans="1:6">
      <c r="A58" s="150" t="s">
        <v>220</v>
      </c>
      <c r="B58" s="151"/>
      <c r="C58" s="151"/>
      <c r="D58" s="150"/>
      <c r="E58" s="150"/>
      <c r="F58" s="137">
        <f>SUM(F52:F57)</f>
        <v>0</v>
      </c>
    </row>
    <row r="59" spans="1:6">
      <c r="A59" s="130"/>
      <c r="B59" s="130"/>
      <c r="C59" s="130"/>
      <c r="D59" s="130"/>
      <c r="E59" s="130"/>
      <c r="F59" s="130"/>
    </row>
    <row r="60" spans="1:6">
      <c r="A60" s="153" t="s">
        <v>226</v>
      </c>
      <c r="B60" s="153"/>
      <c r="C60" s="153"/>
      <c r="D60" s="153"/>
      <c r="E60" s="153"/>
      <c r="F60" s="138">
        <f>SUM(F19,F32,F45,F58)</f>
        <v>0</v>
      </c>
    </row>
    <row r="61" spans="1:6">
      <c r="A61" s="130"/>
      <c r="B61" s="130"/>
      <c r="C61" s="130"/>
      <c r="D61" s="130"/>
      <c r="E61" s="130"/>
      <c r="F61" s="130"/>
    </row>
  </sheetData>
  <mergeCells count="43">
    <mergeCell ref="A58:E58"/>
    <mergeCell ref="A60:E60"/>
    <mergeCell ref="A45:E45"/>
    <mergeCell ref="A47:F47"/>
    <mergeCell ref="A50:A51"/>
    <mergeCell ref="B50:B51"/>
    <mergeCell ref="C50:C51"/>
    <mergeCell ref="D50:D51"/>
    <mergeCell ref="E50:E51"/>
    <mergeCell ref="F50:F51"/>
    <mergeCell ref="A32:E32"/>
    <mergeCell ref="A33:F33"/>
    <mergeCell ref="A34:F34"/>
    <mergeCell ref="A37:A38"/>
    <mergeCell ref="B37:B38"/>
    <mergeCell ref="C37:C38"/>
    <mergeCell ref="D37:D38"/>
    <mergeCell ref="E37:E38"/>
    <mergeCell ref="F37:F38"/>
    <mergeCell ref="A19:E19"/>
    <mergeCell ref="A21:F21"/>
    <mergeCell ref="A24:A25"/>
    <mergeCell ref="B24:B25"/>
    <mergeCell ref="C24:C25"/>
    <mergeCell ref="D24:D25"/>
    <mergeCell ref="E24:E25"/>
    <mergeCell ref="F24:F25"/>
    <mergeCell ref="A6:D6"/>
    <mergeCell ref="E6:F6"/>
    <mergeCell ref="A7:F7"/>
    <mergeCell ref="A8:F8"/>
    <mergeCell ref="A11:A12"/>
    <mergeCell ref="B11:B12"/>
    <mergeCell ref="C11:C12"/>
    <mergeCell ref="D11:D12"/>
    <mergeCell ref="E11:E12"/>
    <mergeCell ref="F11:F12"/>
    <mergeCell ref="A1:F1"/>
    <mergeCell ref="A2:F2"/>
    <mergeCell ref="A3:F3"/>
    <mergeCell ref="A4:F4"/>
    <mergeCell ref="A5:D5"/>
    <mergeCell ref="E5:F5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V258"/>
  <sheetViews>
    <sheetView showGridLines="0" view="pageBreakPreview" zoomScaleNormal="100" zoomScaleSheetLayoutView="100" workbookViewId="0">
      <selection activeCell="KH21" sqref="KH21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33" t="s">
        <v>127</v>
      </c>
      <c r="B1" s="233"/>
      <c r="C1" s="233"/>
      <c r="D1" s="233"/>
      <c r="E1" s="233"/>
      <c r="F1" s="233"/>
      <c r="G1" s="233"/>
    </row>
    <row r="2" spans="1:256" ht="12.75" customHeight="1">
      <c r="A2" s="233" t="s">
        <v>168</v>
      </c>
      <c r="B2" s="233"/>
      <c r="C2" s="233"/>
      <c r="D2" s="233"/>
      <c r="E2" s="233"/>
      <c r="F2" s="233"/>
      <c r="G2" s="233"/>
    </row>
    <row r="3" spans="1:256" ht="12.75" customHeight="1">
      <c r="A3" s="233" t="s">
        <v>169</v>
      </c>
      <c r="B3" s="233"/>
      <c r="C3" s="233"/>
      <c r="D3" s="233"/>
      <c r="E3" s="233"/>
      <c r="F3" s="233"/>
      <c r="G3" s="233"/>
    </row>
    <row r="4" spans="1:256" ht="12.75" customHeight="1">
      <c r="A4" s="6"/>
      <c r="B4" s="6"/>
      <c r="C4" s="6"/>
      <c r="D4" s="6"/>
    </row>
    <row r="5" spans="1:256" ht="12.75" customHeight="1">
      <c r="A5" s="143" t="s">
        <v>37</v>
      </c>
      <c r="B5" s="143"/>
      <c r="C5" s="144" t="s">
        <v>198</v>
      </c>
      <c r="D5" s="144"/>
    </row>
    <row r="6" spans="1:256" ht="12.75" customHeight="1">
      <c r="A6" s="143" t="s">
        <v>33</v>
      </c>
      <c r="B6" s="143"/>
      <c r="C6" s="145" t="s">
        <v>183</v>
      </c>
      <c r="D6" s="145"/>
    </row>
    <row r="7" spans="1:256" ht="12.75" customHeight="1"/>
    <row r="8" spans="1:256" s="83" customFormat="1" ht="12.75" customHeight="1">
      <c r="A8" s="219" t="s">
        <v>236</v>
      </c>
      <c r="B8" s="219"/>
      <c r="C8" s="219"/>
      <c r="D8" s="219"/>
      <c r="E8" s="219" t="s">
        <v>154</v>
      </c>
      <c r="F8" s="219"/>
      <c r="G8" s="219"/>
      <c r="H8" s="219"/>
      <c r="I8" s="219" t="s">
        <v>154</v>
      </c>
      <c r="J8" s="219"/>
      <c r="K8" s="219"/>
      <c r="L8" s="219"/>
      <c r="M8" s="219" t="s">
        <v>154</v>
      </c>
      <c r="N8" s="219"/>
      <c r="O8" s="219"/>
      <c r="P8" s="219"/>
      <c r="Q8" s="219" t="s">
        <v>154</v>
      </c>
      <c r="R8" s="219"/>
      <c r="S8" s="219"/>
      <c r="T8" s="219"/>
      <c r="U8" s="219" t="s">
        <v>154</v>
      </c>
      <c r="V8" s="219"/>
      <c r="W8" s="219"/>
      <c r="X8" s="219"/>
      <c r="Y8" s="219" t="s">
        <v>154</v>
      </c>
      <c r="Z8" s="219"/>
      <c r="AA8" s="219"/>
      <c r="AB8" s="219"/>
      <c r="AC8" s="219" t="s">
        <v>154</v>
      </c>
      <c r="AD8" s="219"/>
      <c r="AE8" s="219"/>
      <c r="AF8" s="219"/>
      <c r="AG8" s="219" t="s">
        <v>154</v>
      </c>
      <c r="AH8" s="219"/>
      <c r="AI8" s="219"/>
      <c r="AJ8" s="219"/>
      <c r="AK8" s="219" t="s">
        <v>154</v>
      </c>
      <c r="AL8" s="219"/>
      <c r="AM8" s="219"/>
      <c r="AN8" s="219"/>
      <c r="AO8" s="219" t="s">
        <v>154</v>
      </c>
      <c r="AP8" s="219"/>
      <c r="AQ8" s="219"/>
      <c r="AR8" s="219"/>
      <c r="AS8" s="219" t="s">
        <v>154</v>
      </c>
      <c r="AT8" s="219"/>
      <c r="AU8" s="219"/>
      <c r="AV8" s="219"/>
      <c r="AW8" s="219" t="s">
        <v>154</v>
      </c>
      <c r="AX8" s="219"/>
      <c r="AY8" s="219"/>
      <c r="AZ8" s="219"/>
      <c r="BA8" s="219" t="s">
        <v>154</v>
      </c>
      <c r="BB8" s="219"/>
      <c r="BC8" s="219"/>
      <c r="BD8" s="219"/>
      <c r="BE8" s="219" t="s">
        <v>154</v>
      </c>
      <c r="BF8" s="219"/>
      <c r="BG8" s="219"/>
      <c r="BH8" s="219"/>
      <c r="BI8" s="219" t="s">
        <v>154</v>
      </c>
      <c r="BJ8" s="219"/>
      <c r="BK8" s="219"/>
      <c r="BL8" s="219"/>
      <c r="BM8" s="219" t="s">
        <v>154</v>
      </c>
      <c r="BN8" s="219"/>
      <c r="BO8" s="219"/>
      <c r="BP8" s="219"/>
      <c r="BQ8" s="219" t="s">
        <v>154</v>
      </c>
      <c r="BR8" s="219"/>
      <c r="BS8" s="219"/>
      <c r="BT8" s="219"/>
      <c r="BU8" s="219" t="s">
        <v>154</v>
      </c>
      <c r="BV8" s="219"/>
      <c r="BW8" s="219"/>
      <c r="BX8" s="219"/>
      <c r="BY8" s="219" t="s">
        <v>154</v>
      </c>
      <c r="BZ8" s="219"/>
      <c r="CA8" s="219"/>
      <c r="CB8" s="219"/>
      <c r="CC8" s="219" t="s">
        <v>154</v>
      </c>
      <c r="CD8" s="219"/>
      <c r="CE8" s="219"/>
      <c r="CF8" s="219"/>
      <c r="CG8" s="219" t="s">
        <v>154</v>
      </c>
      <c r="CH8" s="219"/>
      <c r="CI8" s="219"/>
      <c r="CJ8" s="219"/>
      <c r="CK8" s="219" t="s">
        <v>154</v>
      </c>
      <c r="CL8" s="219"/>
      <c r="CM8" s="219"/>
      <c r="CN8" s="219"/>
      <c r="CO8" s="219" t="s">
        <v>154</v>
      </c>
      <c r="CP8" s="219"/>
      <c r="CQ8" s="219"/>
      <c r="CR8" s="219"/>
      <c r="CS8" s="219" t="s">
        <v>154</v>
      </c>
      <c r="CT8" s="219"/>
      <c r="CU8" s="219"/>
      <c r="CV8" s="219"/>
      <c r="CW8" s="219" t="s">
        <v>154</v>
      </c>
      <c r="CX8" s="219"/>
      <c r="CY8" s="219"/>
      <c r="CZ8" s="219"/>
      <c r="DA8" s="219" t="s">
        <v>154</v>
      </c>
      <c r="DB8" s="219"/>
      <c r="DC8" s="219"/>
      <c r="DD8" s="219"/>
      <c r="DE8" s="219" t="s">
        <v>154</v>
      </c>
      <c r="DF8" s="219"/>
      <c r="DG8" s="219"/>
      <c r="DH8" s="219"/>
      <c r="DI8" s="219" t="s">
        <v>154</v>
      </c>
      <c r="DJ8" s="219"/>
      <c r="DK8" s="219"/>
      <c r="DL8" s="219"/>
      <c r="DM8" s="219" t="s">
        <v>154</v>
      </c>
      <c r="DN8" s="219"/>
      <c r="DO8" s="219"/>
      <c r="DP8" s="219"/>
      <c r="DQ8" s="219" t="s">
        <v>154</v>
      </c>
      <c r="DR8" s="219"/>
      <c r="DS8" s="219"/>
      <c r="DT8" s="219"/>
      <c r="DU8" s="219" t="s">
        <v>154</v>
      </c>
      <c r="DV8" s="219"/>
      <c r="DW8" s="219"/>
      <c r="DX8" s="219"/>
      <c r="DY8" s="219" t="s">
        <v>154</v>
      </c>
      <c r="DZ8" s="219"/>
      <c r="EA8" s="219"/>
      <c r="EB8" s="219"/>
      <c r="EC8" s="219" t="s">
        <v>154</v>
      </c>
      <c r="ED8" s="219"/>
      <c r="EE8" s="219"/>
      <c r="EF8" s="219"/>
      <c r="EG8" s="219" t="s">
        <v>154</v>
      </c>
      <c r="EH8" s="219"/>
      <c r="EI8" s="219"/>
      <c r="EJ8" s="219"/>
      <c r="EK8" s="219" t="s">
        <v>154</v>
      </c>
      <c r="EL8" s="219"/>
      <c r="EM8" s="219"/>
      <c r="EN8" s="219"/>
      <c r="EO8" s="219" t="s">
        <v>154</v>
      </c>
      <c r="EP8" s="219"/>
      <c r="EQ8" s="219"/>
      <c r="ER8" s="219"/>
      <c r="ES8" s="219" t="s">
        <v>154</v>
      </c>
      <c r="ET8" s="219"/>
      <c r="EU8" s="219"/>
      <c r="EV8" s="219"/>
      <c r="EW8" s="219" t="s">
        <v>154</v>
      </c>
      <c r="EX8" s="219"/>
      <c r="EY8" s="219"/>
      <c r="EZ8" s="219"/>
      <c r="FA8" s="219" t="s">
        <v>154</v>
      </c>
      <c r="FB8" s="219"/>
      <c r="FC8" s="219"/>
      <c r="FD8" s="219"/>
      <c r="FE8" s="219" t="s">
        <v>154</v>
      </c>
      <c r="FF8" s="219"/>
      <c r="FG8" s="219"/>
      <c r="FH8" s="219"/>
      <c r="FI8" s="219" t="s">
        <v>154</v>
      </c>
      <c r="FJ8" s="219"/>
      <c r="FK8" s="219"/>
      <c r="FL8" s="219"/>
      <c r="FM8" s="219" t="s">
        <v>154</v>
      </c>
      <c r="FN8" s="219"/>
      <c r="FO8" s="219"/>
      <c r="FP8" s="219"/>
      <c r="FQ8" s="219" t="s">
        <v>154</v>
      </c>
      <c r="FR8" s="219"/>
      <c r="FS8" s="219"/>
      <c r="FT8" s="219"/>
      <c r="FU8" s="219" t="s">
        <v>154</v>
      </c>
      <c r="FV8" s="219"/>
      <c r="FW8" s="219"/>
      <c r="FX8" s="219"/>
      <c r="FY8" s="219" t="s">
        <v>154</v>
      </c>
      <c r="FZ8" s="219"/>
      <c r="GA8" s="219"/>
      <c r="GB8" s="219"/>
      <c r="GC8" s="219" t="s">
        <v>154</v>
      </c>
      <c r="GD8" s="219"/>
      <c r="GE8" s="219"/>
      <c r="GF8" s="219"/>
      <c r="GG8" s="219" t="s">
        <v>154</v>
      </c>
      <c r="GH8" s="219"/>
      <c r="GI8" s="219"/>
      <c r="GJ8" s="219"/>
      <c r="GK8" s="219" t="s">
        <v>154</v>
      </c>
      <c r="GL8" s="219"/>
      <c r="GM8" s="219"/>
      <c r="GN8" s="219"/>
      <c r="GO8" s="219" t="s">
        <v>154</v>
      </c>
      <c r="GP8" s="219"/>
      <c r="GQ8" s="219"/>
      <c r="GR8" s="219"/>
      <c r="GS8" s="219" t="s">
        <v>154</v>
      </c>
      <c r="GT8" s="219"/>
      <c r="GU8" s="219"/>
      <c r="GV8" s="219"/>
      <c r="GW8" s="219" t="s">
        <v>154</v>
      </c>
      <c r="GX8" s="219"/>
      <c r="GY8" s="219"/>
      <c r="GZ8" s="219"/>
      <c r="HA8" s="219" t="s">
        <v>154</v>
      </c>
      <c r="HB8" s="219"/>
      <c r="HC8" s="219"/>
      <c r="HD8" s="219"/>
      <c r="HE8" s="219" t="s">
        <v>154</v>
      </c>
      <c r="HF8" s="219"/>
      <c r="HG8" s="219"/>
      <c r="HH8" s="219"/>
      <c r="HI8" s="219" t="s">
        <v>154</v>
      </c>
      <c r="HJ8" s="219"/>
      <c r="HK8" s="219"/>
      <c r="HL8" s="219"/>
      <c r="HM8" s="219" t="s">
        <v>154</v>
      </c>
      <c r="HN8" s="219"/>
      <c r="HO8" s="219"/>
      <c r="HP8" s="219"/>
      <c r="HQ8" s="219" t="s">
        <v>154</v>
      </c>
      <c r="HR8" s="219"/>
      <c r="HS8" s="219"/>
      <c r="HT8" s="219"/>
      <c r="HU8" s="219" t="s">
        <v>154</v>
      </c>
      <c r="HV8" s="219"/>
      <c r="HW8" s="219"/>
      <c r="HX8" s="219"/>
      <c r="HY8" s="219" t="s">
        <v>154</v>
      </c>
      <c r="HZ8" s="219"/>
      <c r="IA8" s="219"/>
      <c r="IB8" s="219"/>
      <c r="IC8" s="219" t="s">
        <v>154</v>
      </c>
      <c r="ID8" s="219"/>
      <c r="IE8" s="219"/>
      <c r="IF8" s="219"/>
      <c r="IG8" s="219" t="s">
        <v>154</v>
      </c>
      <c r="IH8" s="219"/>
      <c r="II8" s="219"/>
      <c r="IJ8" s="219"/>
      <c r="IK8" s="219" t="s">
        <v>154</v>
      </c>
      <c r="IL8" s="219"/>
      <c r="IM8" s="219"/>
      <c r="IN8" s="219"/>
      <c r="IO8" s="219" t="s">
        <v>154</v>
      </c>
      <c r="IP8" s="219"/>
      <c r="IQ8" s="219"/>
      <c r="IR8" s="219"/>
      <c r="IS8" s="219" t="s">
        <v>154</v>
      </c>
      <c r="IT8" s="219"/>
      <c r="IU8" s="219"/>
      <c r="IV8" s="219"/>
    </row>
    <row r="9" spans="1:256" ht="12.75" customHeight="1">
      <c r="A9" s="220" t="s">
        <v>153</v>
      </c>
      <c r="B9" s="220"/>
      <c r="C9" s="220"/>
      <c r="D9" s="220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27" t="s">
        <v>152</v>
      </c>
      <c r="C11" s="227"/>
      <c r="D11" s="80" t="s">
        <v>1</v>
      </c>
    </row>
    <row r="12" spans="1:256" ht="12.75" customHeight="1">
      <c r="A12" s="99"/>
      <c r="B12" s="221" t="s">
        <v>176</v>
      </c>
      <c r="C12" s="221"/>
      <c r="D12" s="120"/>
    </row>
    <row r="13" spans="1:256" ht="12.75" customHeight="1">
      <c r="A13" s="99"/>
      <c r="B13" s="228" t="s">
        <v>151</v>
      </c>
      <c r="C13" s="229"/>
      <c r="D13" s="101">
        <f>SUM(D12:D12)</f>
        <v>0</v>
      </c>
    </row>
    <row r="14" spans="1:256" ht="12.75" customHeight="1">
      <c r="A14" s="102">
        <v>2</v>
      </c>
      <c r="B14" s="103" t="s">
        <v>150</v>
      </c>
      <c r="C14" s="102" t="s">
        <v>15</v>
      </c>
      <c r="D14" s="102" t="s">
        <v>1</v>
      </c>
    </row>
    <row r="15" spans="1:256" ht="12.75" customHeight="1">
      <c r="A15" s="99" t="s">
        <v>2</v>
      </c>
      <c r="B15" s="104" t="s">
        <v>25</v>
      </c>
      <c r="C15" s="105">
        <f>'Motorista - Goiania'!C118</f>
        <v>0</v>
      </c>
      <c r="D15" s="106">
        <f>D13*C15</f>
        <v>0</v>
      </c>
    </row>
    <row r="16" spans="1:256" ht="12.75" customHeight="1">
      <c r="A16" s="99" t="s">
        <v>4</v>
      </c>
      <c r="B16" s="104" t="s">
        <v>27</v>
      </c>
      <c r="C16" s="105">
        <f>'Motorista - Goiania'!C119</f>
        <v>0</v>
      </c>
      <c r="D16" s="100">
        <f>(D13+D15)*C16</f>
        <v>0</v>
      </c>
    </row>
    <row r="17" spans="1:4" ht="12.75" customHeight="1">
      <c r="A17" s="102"/>
      <c r="B17" s="230" t="s">
        <v>149</v>
      </c>
      <c r="C17" s="230"/>
      <c r="D17" s="107">
        <f>SUM(D15:D16)</f>
        <v>0</v>
      </c>
    </row>
    <row r="18" spans="1:4" ht="12.75" customHeight="1">
      <c r="A18" s="228"/>
      <c r="B18" s="232"/>
      <c r="C18" s="232"/>
      <c r="D18" s="229"/>
    </row>
    <row r="19" spans="1:4" ht="12.75" customHeight="1">
      <c r="A19" s="102">
        <v>3</v>
      </c>
      <c r="B19" s="103" t="s">
        <v>26</v>
      </c>
      <c r="C19" s="102" t="s">
        <v>15</v>
      </c>
      <c r="D19" s="102" t="s">
        <v>1</v>
      </c>
    </row>
    <row r="20" spans="1:4" ht="12.75" customHeight="1">
      <c r="A20" s="108"/>
      <c r="B20" s="24" t="s">
        <v>43</v>
      </c>
      <c r="C20" s="105">
        <f>'Motorista - Goiania'!C121</f>
        <v>6.4999999999999997E-3</v>
      </c>
      <c r="D20" s="100">
        <f>((D13+D17)/(1-C23))*C20</f>
        <v>0</v>
      </c>
    </row>
    <row r="21" spans="1:4" ht="12.75" customHeight="1">
      <c r="A21" s="108"/>
      <c r="B21" s="24" t="s">
        <v>44</v>
      </c>
      <c r="C21" s="105">
        <f>'Motorista - Goiania'!C122</f>
        <v>0.03</v>
      </c>
      <c r="D21" s="100">
        <f>((D13+D17)/(1-C23))*C21</f>
        <v>0</v>
      </c>
    </row>
    <row r="22" spans="1:4" ht="12.75" customHeight="1">
      <c r="A22" s="108"/>
      <c r="B22" s="24" t="s">
        <v>45</v>
      </c>
      <c r="C22" s="105">
        <f>'Motorista - Goiania'!C123</f>
        <v>0.05</v>
      </c>
      <c r="D22" s="100">
        <f>((D13+D17)/(1-C23))*C22</f>
        <v>0</v>
      </c>
    </row>
    <row r="23" spans="1:4" ht="12.75" customHeight="1">
      <c r="A23" s="79"/>
      <c r="B23" s="78" t="s">
        <v>148</v>
      </c>
      <c r="C23" s="77">
        <f>SUM(C20:C22)</f>
        <v>8.6499999999999994E-2</v>
      </c>
      <c r="D23" s="76">
        <f>SUM(D20:D22)</f>
        <v>0</v>
      </c>
    </row>
    <row r="24" spans="1:4" ht="12.75" customHeight="1">
      <c r="A24" s="224"/>
      <c r="B24" s="225"/>
      <c r="C24" s="225"/>
      <c r="D24" s="226"/>
    </row>
    <row r="25" spans="1:4" ht="12.75" customHeight="1">
      <c r="A25" s="75"/>
      <c r="B25" s="231" t="s">
        <v>147</v>
      </c>
      <c r="C25" s="231"/>
      <c r="D25" s="74">
        <f>TRUNC((D13+D17+D23),2)</f>
        <v>0</v>
      </c>
    </row>
    <row r="26" spans="1:4" ht="12.75" customHeight="1">
      <c r="B26" s="234" t="s">
        <v>146</v>
      </c>
      <c r="C26" s="234"/>
      <c r="D26" s="234"/>
    </row>
    <row r="27" spans="1:4" ht="12">
      <c r="B27" s="223" t="s">
        <v>145</v>
      </c>
      <c r="C27" s="223"/>
      <c r="D27" s="223"/>
    </row>
    <row r="28" spans="1:4" ht="55.5" customHeight="1">
      <c r="B28" s="222" t="s">
        <v>144</v>
      </c>
      <c r="C28" s="223"/>
      <c r="D28" s="223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B28:D28"/>
    <mergeCell ref="A1:G1"/>
    <mergeCell ref="A2:G2"/>
    <mergeCell ref="A3:G3"/>
    <mergeCell ref="B17:C17"/>
    <mergeCell ref="A18:D18"/>
    <mergeCell ref="A24:D24"/>
    <mergeCell ref="B25:C25"/>
    <mergeCell ref="B26:D26"/>
    <mergeCell ref="B27:D27"/>
    <mergeCell ref="B13:C13"/>
    <mergeCell ref="IO8:IR8"/>
    <mergeCell ref="IS8:IV8"/>
    <mergeCell ref="A9:D9"/>
    <mergeCell ref="B11:C11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258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33" t="s">
        <v>127</v>
      </c>
      <c r="B1" s="233"/>
      <c r="C1" s="233"/>
      <c r="D1" s="233"/>
      <c r="E1" s="233"/>
      <c r="F1" s="233"/>
      <c r="G1" s="233"/>
    </row>
    <row r="2" spans="1:256" ht="12.75" customHeight="1">
      <c r="A2" s="233" t="s">
        <v>168</v>
      </c>
      <c r="B2" s="233"/>
      <c r="C2" s="233"/>
      <c r="D2" s="233"/>
      <c r="E2" s="233"/>
      <c r="F2" s="233"/>
      <c r="G2" s="233"/>
    </row>
    <row r="3" spans="1:256" ht="12.75" customHeight="1">
      <c r="A3" s="233" t="s">
        <v>169</v>
      </c>
      <c r="B3" s="233"/>
      <c r="C3" s="233"/>
      <c r="D3" s="233"/>
      <c r="E3" s="233"/>
      <c r="F3" s="233"/>
      <c r="G3" s="233"/>
    </row>
    <row r="4" spans="1:256" ht="12.75" customHeight="1">
      <c r="A4" s="6"/>
      <c r="B4" s="6"/>
      <c r="C4" s="6"/>
      <c r="D4" s="6"/>
    </row>
    <row r="5" spans="1:256" ht="12.75" customHeight="1">
      <c r="A5" s="143" t="s">
        <v>37</v>
      </c>
      <c r="B5" s="143"/>
      <c r="C5" s="144" t="s">
        <v>198</v>
      </c>
      <c r="D5" s="144"/>
    </row>
    <row r="6" spans="1:256" ht="12.75" customHeight="1">
      <c r="A6" s="143" t="s">
        <v>33</v>
      </c>
      <c r="B6" s="143"/>
      <c r="C6" s="145" t="s">
        <v>183</v>
      </c>
      <c r="D6" s="145"/>
    </row>
    <row r="7" spans="1:256" ht="12.75" customHeight="1"/>
    <row r="8" spans="1:256" s="83" customFormat="1" ht="12.75" customHeight="1">
      <c r="A8" s="219" t="s">
        <v>237</v>
      </c>
      <c r="B8" s="219"/>
      <c r="C8" s="219"/>
      <c r="D8" s="219"/>
      <c r="E8" s="219" t="s">
        <v>154</v>
      </c>
      <c r="F8" s="219"/>
      <c r="G8" s="219"/>
      <c r="H8" s="219"/>
      <c r="I8" s="219" t="s">
        <v>154</v>
      </c>
      <c r="J8" s="219"/>
      <c r="K8" s="219"/>
      <c r="L8" s="219"/>
      <c r="M8" s="219" t="s">
        <v>154</v>
      </c>
      <c r="N8" s="219"/>
      <c r="O8" s="219"/>
      <c r="P8" s="219"/>
      <c r="Q8" s="219" t="s">
        <v>154</v>
      </c>
      <c r="R8" s="219"/>
      <c r="S8" s="219"/>
      <c r="T8" s="219"/>
      <c r="U8" s="219" t="s">
        <v>154</v>
      </c>
      <c r="V8" s="219"/>
      <c r="W8" s="219"/>
      <c r="X8" s="219"/>
      <c r="Y8" s="219" t="s">
        <v>154</v>
      </c>
      <c r="Z8" s="219"/>
      <c r="AA8" s="219"/>
      <c r="AB8" s="219"/>
      <c r="AC8" s="219" t="s">
        <v>154</v>
      </c>
      <c r="AD8" s="219"/>
      <c r="AE8" s="219"/>
      <c r="AF8" s="219"/>
      <c r="AG8" s="219" t="s">
        <v>154</v>
      </c>
      <c r="AH8" s="219"/>
      <c r="AI8" s="219"/>
      <c r="AJ8" s="219"/>
      <c r="AK8" s="219" t="s">
        <v>154</v>
      </c>
      <c r="AL8" s="219"/>
      <c r="AM8" s="219"/>
      <c r="AN8" s="219"/>
      <c r="AO8" s="219" t="s">
        <v>154</v>
      </c>
      <c r="AP8" s="219"/>
      <c r="AQ8" s="219"/>
      <c r="AR8" s="219"/>
      <c r="AS8" s="219" t="s">
        <v>154</v>
      </c>
      <c r="AT8" s="219"/>
      <c r="AU8" s="219"/>
      <c r="AV8" s="219"/>
      <c r="AW8" s="219" t="s">
        <v>154</v>
      </c>
      <c r="AX8" s="219"/>
      <c r="AY8" s="219"/>
      <c r="AZ8" s="219"/>
      <c r="BA8" s="219" t="s">
        <v>154</v>
      </c>
      <c r="BB8" s="219"/>
      <c r="BC8" s="219"/>
      <c r="BD8" s="219"/>
      <c r="BE8" s="219" t="s">
        <v>154</v>
      </c>
      <c r="BF8" s="219"/>
      <c r="BG8" s="219"/>
      <c r="BH8" s="219"/>
      <c r="BI8" s="219" t="s">
        <v>154</v>
      </c>
      <c r="BJ8" s="219"/>
      <c r="BK8" s="219"/>
      <c r="BL8" s="219"/>
      <c r="BM8" s="219" t="s">
        <v>154</v>
      </c>
      <c r="BN8" s="219"/>
      <c r="BO8" s="219"/>
      <c r="BP8" s="219"/>
      <c r="BQ8" s="219" t="s">
        <v>154</v>
      </c>
      <c r="BR8" s="219"/>
      <c r="BS8" s="219"/>
      <c r="BT8" s="219"/>
      <c r="BU8" s="219" t="s">
        <v>154</v>
      </c>
      <c r="BV8" s="219"/>
      <c r="BW8" s="219"/>
      <c r="BX8" s="219"/>
      <c r="BY8" s="219" t="s">
        <v>154</v>
      </c>
      <c r="BZ8" s="219"/>
      <c r="CA8" s="219"/>
      <c r="CB8" s="219"/>
      <c r="CC8" s="219" t="s">
        <v>154</v>
      </c>
      <c r="CD8" s="219"/>
      <c r="CE8" s="219"/>
      <c r="CF8" s="219"/>
      <c r="CG8" s="219" t="s">
        <v>154</v>
      </c>
      <c r="CH8" s="219"/>
      <c r="CI8" s="219"/>
      <c r="CJ8" s="219"/>
      <c r="CK8" s="219" t="s">
        <v>154</v>
      </c>
      <c r="CL8" s="219"/>
      <c r="CM8" s="219"/>
      <c r="CN8" s="219"/>
      <c r="CO8" s="219" t="s">
        <v>154</v>
      </c>
      <c r="CP8" s="219"/>
      <c r="CQ8" s="219"/>
      <c r="CR8" s="219"/>
      <c r="CS8" s="219" t="s">
        <v>154</v>
      </c>
      <c r="CT8" s="219"/>
      <c r="CU8" s="219"/>
      <c r="CV8" s="219"/>
      <c r="CW8" s="219" t="s">
        <v>154</v>
      </c>
      <c r="CX8" s="219"/>
      <c r="CY8" s="219"/>
      <c r="CZ8" s="219"/>
      <c r="DA8" s="219" t="s">
        <v>154</v>
      </c>
      <c r="DB8" s="219"/>
      <c r="DC8" s="219"/>
      <c r="DD8" s="219"/>
      <c r="DE8" s="219" t="s">
        <v>154</v>
      </c>
      <c r="DF8" s="219"/>
      <c r="DG8" s="219"/>
      <c r="DH8" s="219"/>
      <c r="DI8" s="219" t="s">
        <v>154</v>
      </c>
      <c r="DJ8" s="219"/>
      <c r="DK8" s="219"/>
      <c r="DL8" s="219"/>
      <c r="DM8" s="219" t="s">
        <v>154</v>
      </c>
      <c r="DN8" s="219"/>
      <c r="DO8" s="219"/>
      <c r="DP8" s="219"/>
      <c r="DQ8" s="219" t="s">
        <v>154</v>
      </c>
      <c r="DR8" s="219"/>
      <c r="DS8" s="219"/>
      <c r="DT8" s="219"/>
      <c r="DU8" s="219" t="s">
        <v>154</v>
      </c>
      <c r="DV8" s="219"/>
      <c r="DW8" s="219"/>
      <c r="DX8" s="219"/>
      <c r="DY8" s="219" t="s">
        <v>154</v>
      </c>
      <c r="DZ8" s="219"/>
      <c r="EA8" s="219"/>
      <c r="EB8" s="219"/>
      <c r="EC8" s="219" t="s">
        <v>154</v>
      </c>
      <c r="ED8" s="219"/>
      <c r="EE8" s="219"/>
      <c r="EF8" s="219"/>
      <c r="EG8" s="219" t="s">
        <v>154</v>
      </c>
      <c r="EH8" s="219"/>
      <c r="EI8" s="219"/>
      <c r="EJ8" s="219"/>
      <c r="EK8" s="219" t="s">
        <v>154</v>
      </c>
      <c r="EL8" s="219"/>
      <c r="EM8" s="219"/>
      <c r="EN8" s="219"/>
      <c r="EO8" s="219" t="s">
        <v>154</v>
      </c>
      <c r="EP8" s="219"/>
      <c r="EQ8" s="219"/>
      <c r="ER8" s="219"/>
      <c r="ES8" s="219" t="s">
        <v>154</v>
      </c>
      <c r="ET8" s="219"/>
      <c r="EU8" s="219"/>
      <c r="EV8" s="219"/>
      <c r="EW8" s="219" t="s">
        <v>154</v>
      </c>
      <c r="EX8" s="219"/>
      <c r="EY8" s="219"/>
      <c r="EZ8" s="219"/>
      <c r="FA8" s="219" t="s">
        <v>154</v>
      </c>
      <c r="FB8" s="219"/>
      <c r="FC8" s="219"/>
      <c r="FD8" s="219"/>
      <c r="FE8" s="219" t="s">
        <v>154</v>
      </c>
      <c r="FF8" s="219"/>
      <c r="FG8" s="219"/>
      <c r="FH8" s="219"/>
      <c r="FI8" s="219" t="s">
        <v>154</v>
      </c>
      <c r="FJ8" s="219"/>
      <c r="FK8" s="219"/>
      <c r="FL8" s="219"/>
      <c r="FM8" s="219" t="s">
        <v>154</v>
      </c>
      <c r="FN8" s="219"/>
      <c r="FO8" s="219"/>
      <c r="FP8" s="219"/>
      <c r="FQ8" s="219" t="s">
        <v>154</v>
      </c>
      <c r="FR8" s="219"/>
      <c r="FS8" s="219"/>
      <c r="FT8" s="219"/>
      <c r="FU8" s="219" t="s">
        <v>154</v>
      </c>
      <c r="FV8" s="219"/>
      <c r="FW8" s="219"/>
      <c r="FX8" s="219"/>
      <c r="FY8" s="219" t="s">
        <v>154</v>
      </c>
      <c r="FZ8" s="219"/>
      <c r="GA8" s="219"/>
      <c r="GB8" s="219"/>
      <c r="GC8" s="219" t="s">
        <v>154</v>
      </c>
      <c r="GD8" s="219"/>
      <c r="GE8" s="219"/>
      <c r="GF8" s="219"/>
      <c r="GG8" s="219" t="s">
        <v>154</v>
      </c>
      <c r="GH8" s="219"/>
      <c r="GI8" s="219"/>
      <c r="GJ8" s="219"/>
      <c r="GK8" s="219" t="s">
        <v>154</v>
      </c>
      <c r="GL8" s="219"/>
      <c r="GM8" s="219"/>
      <c r="GN8" s="219"/>
      <c r="GO8" s="219" t="s">
        <v>154</v>
      </c>
      <c r="GP8" s="219"/>
      <c r="GQ8" s="219"/>
      <c r="GR8" s="219"/>
      <c r="GS8" s="219" t="s">
        <v>154</v>
      </c>
      <c r="GT8" s="219"/>
      <c r="GU8" s="219"/>
      <c r="GV8" s="219"/>
      <c r="GW8" s="219" t="s">
        <v>154</v>
      </c>
      <c r="GX8" s="219"/>
      <c r="GY8" s="219"/>
      <c r="GZ8" s="219"/>
      <c r="HA8" s="219" t="s">
        <v>154</v>
      </c>
      <c r="HB8" s="219"/>
      <c r="HC8" s="219"/>
      <c r="HD8" s="219"/>
      <c r="HE8" s="219" t="s">
        <v>154</v>
      </c>
      <c r="HF8" s="219"/>
      <c r="HG8" s="219"/>
      <c r="HH8" s="219"/>
      <c r="HI8" s="219" t="s">
        <v>154</v>
      </c>
      <c r="HJ8" s="219"/>
      <c r="HK8" s="219"/>
      <c r="HL8" s="219"/>
      <c r="HM8" s="219" t="s">
        <v>154</v>
      </c>
      <c r="HN8" s="219"/>
      <c r="HO8" s="219"/>
      <c r="HP8" s="219"/>
      <c r="HQ8" s="219" t="s">
        <v>154</v>
      </c>
      <c r="HR8" s="219"/>
      <c r="HS8" s="219"/>
      <c r="HT8" s="219"/>
      <c r="HU8" s="219" t="s">
        <v>154</v>
      </c>
      <c r="HV8" s="219"/>
      <c r="HW8" s="219"/>
      <c r="HX8" s="219"/>
      <c r="HY8" s="219" t="s">
        <v>154</v>
      </c>
      <c r="HZ8" s="219"/>
      <c r="IA8" s="219"/>
      <c r="IB8" s="219"/>
      <c r="IC8" s="219" t="s">
        <v>154</v>
      </c>
      <c r="ID8" s="219"/>
      <c r="IE8" s="219"/>
      <c r="IF8" s="219"/>
      <c r="IG8" s="219" t="s">
        <v>154</v>
      </c>
      <c r="IH8" s="219"/>
      <c r="II8" s="219"/>
      <c r="IJ8" s="219"/>
      <c r="IK8" s="219" t="s">
        <v>154</v>
      </c>
      <c r="IL8" s="219"/>
      <c r="IM8" s="219"/>
      <c r="IN8" s="219"/>
      <c r="IO8" s="219" t="s">
        <v>154</v>
      </c>
      <c r="IP8" s="219"/>
      <c r="IQ8" s="219"/>
      <c r="IR8" s="219"/>
      <c r="IS8" s="219" t="s">
        <v>154</v>
      </c>
      <c r="IT8" s="219"/>
      <c r="IU8" s="219"/>
      <c r="IV8" s="219"/>
    </row>
    <row r="9" spans="1:256" ht="12.75" customHeight="1">
      <c r="A9" s="220" t="s">
        <v>153</v>
      </c>
      <c r="B9" s="220"/>
      <c r="C9" s="220"/>
      <c r="D9" s="220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27" t="s">
        <v>152</v>
      </c>
      <c r="C11" s="227"/>
      <c r="D11" s="80" t="s">
        <v>1</v>
      </c>
    </row>
    <row r="12" spans="1:256" ht="12.75" customHeight="1">
      <c r="A12" s="99"/>
      <c r="B12" s="221" t="s">
        <v>164</v>
      </c>
      <c r="C12" s="221"/>
      <c r="D12" s="120"/>
    </row>
    <row r="13" spans="1:256" ht="12.75" customHeight="1">
      <c r="A13" s="99"/>
      <c r="B13" s="228" t="s">
        <v>151</v>
      </c>
      <c r="C13" s="229"/>
      <c r="D13" s="101">
        <f>SUM(D12:D12)</f>
        <v>0</v>
      </c>
    </row>
    <row r="14" spans="1:256" ht="12.75" customHeight="1">
      <c r="A14" s="102">
        <v>2</v>
      </c>
      <c r="B14" s="103" t="s">
        <v>150</v>
      </c>
      <c r="C14" s="102" t="s">
        <v>15</v>
      </c>
      <c r="D14" s="102" t="s">
        <v>1</v>
      </c>
    </row>
    <row r="15" spans="1:256" ht="12.75" customHeight="1">
      <c r="A15" s="99" t="s">
        <v>2</v>
      </c>
      <c r="B15" s="104" t="s">
        <v>25</v>
      </c>
      <c r="C15" s="105">
        <f>'Motorista - Goiania'!C118</f>
        <v>0</v>
      </c>
      <c r="D15" s="106">
        <f>D13*C15</f>
        <v>0</v>
      </c>
    </row>
    <row r="16" spans="1:256" ht="12.75" customHeight="1">
      <c r="A16" s="99" t="s">
        <v>4</v>
      </c>
      <c r="B16" s="104" t="s">
        <v>27</v>
      </c>
      <c r="C16" s="105">
        <f>'Motorista - Goiania'!C119</f>
        <v>0</v>
      </c>
      <c r="D16" s="100">
        <f>(D13+D15)*C16</f>
        <v>0</v>
      </c>
    </row>
    <row r="17" spans="1:4" ht="12.75" customHeight="1">
      <c r="A17" s="102"/>
      <c r="B17" s="230" t="s">
        <v>149</v>
      </c>
      <c r="C17" s="230"/>
      <c r="D17" s="107">
        <f>SUM(D15:D16)</f>
        <v>0</v>
      </c>
    </row>
    <row r="18" spans="1:4" ht="12.75" customHeight="1">
      <c r="A18" s="228"/>
      <c r="B18" s="232"/>
      <c r="C18" s="232"/>
      <c r="D18" s="229"/>
    </row>
    <row r="19" spans="1:4" ht="12.75" customHeight="1">
      <c r="A19" s="102">
        <v>3</v>
      </c>
      <c r="B19" s="103" t="s">
        <v>26</v>
      </c>
      <c r="C19" s="102" t="s">
        <v>15</v>
      </c>
      <c r="D19" s="102" t="s">
        <v>1</v>
      </c>
    </row>
    <row r="20" spans="1:4" ht="12.75" customHeight="1">
      <c r="A20" s="108"/>
      <c r="B20" s="24" t="s">
        <v>43</v>
      </c>
      <c r="C20" s="105">
        <f>'Motorista - Goiania'!C121</f>
        <v>6.4999999999999997E-3</v>
      </c>
      <c r="D20" s="100">
        <f>((D13+D17)/(1-C23))*C20</f>
        <v>0</v>
      </c>
    </row>
    <row r="21" spans="1:4" ht="12.75" customHeight="1">
      <c r="A21" s="108"/>
      <c r="B21" s="24" t="s">
        <v>44</v>
      </c>
      <c r="C21" s="105">
        <f>'Motorista - Goiania'!C122</f>
        <v>0.03</v>
      </c>
      <c r="D21" s="100">
        <f>((D13+D17)/(1-C23))*C21</f>
        <v>0</v>
      </c>
    </row>
    <row r="22" spans="1:4" ht="12.75" customHeight="1">
      <c r="A22" s="108"/>
      <c r="B22" s="24" t="s">
        <v>45</v>
      </c>
      <c r="C22" s="105">
        <f>'Motorista - Goiania'!C123</f>
        <v>0.05</v>
      </c>
      <c r="D22" s="100">
        <f>((D13+D17)/(1-C23))*C22</f>
        <v>0</v>
      </c>
    </row>
    <row r="23" spans="1:4" ht="12.75" customHeight="1">
      <c r="A23" s="102"/>
      <c r="B23" s="103" t="s">
        <v>148</v>
      </c>
      <c r="C23" s="109">
        <f>SUM(C20:C22)</f>
        <v>8.6499999999999994E-2</v>
      </c>
      <c r="D23" s="107">
        <f>SUM(D20:D22)</f>
        <v>0</v>
      </c>
    </row>
    <row r="24" spans="1:4" ht="12.75" customHeight="1">
      <c r="A24" s="224"/>
      <c r="B24" s="225"/>
      <c r="C24" s="225"/>
      <c r="D24" s="226"/>
    </row>
    <row r="25" spans="1:4" ht="12.75" customHeight="1">
      <c r="A25" s="75"/>
      <c r="B25" s="231" t="s">
        <v>188</v>
      </c>
      <c r="C25" s="231"/>
      <c r="D25" s="74">
        <f>TRUNC((D13+D17+D23),2)</f>
        <v>0</v>
      </c>
    </row>
    <row r="26" spans="1:4" ht="12.75" customHeight="1">
      <c r="B26" s="235" t="s">
        <v>189</v>
      </c>
      <c r="C26" s="234"/>
      <c r="D26" s="234"/>
    </row>
    <row r="27" spans="1:4" ht="12">
      <c r="B27" s="223" t="s">
        <v>145</v>
      </c>
      <c r="C27" s="223"/>
      <c r="D27" s="223"/>
    </row>
    <row r="28" spans="1:4" ht="55.5" customHeight="1">
      <c r="B28" s="222" t="s">
        <v>144</v>
      </c>
      <c r="C28" s="223"/>
      <c r="D28" s="223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B28:D28"/>
    <mergeCell ref="A1:G1"/>
    <mergeCell ref="A2:G2"/>
    <mergeCell ref="A3:G3"/>
    <mergeCell ref="B17:C17"/>
    <mergeCell ref="A18:D18"/>
    <mergeCell ref="A24:D24"/>
    <mergeCell ref="B25:C25"/>
    <mergeCell ref="B26:D26"/>
    <mergeCell ref="B27:D27"/>
    <mergeCell ref="B13:C13"/>
    <mergeCell ref="IO8:IR8"/>
    <mergeCell ref="IS8:IV8"/>
    <mergeCell ref="A9:D9"/>
    <mergeCell ref="B11:C11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V37"/>
  <sheetViews>
    <sheetView showGridLines="0" view="pageBreakPreview" zoomScaleNormal="100" zoomScaleSheetLayoutView="100" workbookViewId="0">
      <selection activeCell="A32" sqref="A32:F32"/>
    </sheetView>
  </sheetViews>
  <sheetFormatPr defaultColWidth="0" defaultRowHeight="12.75" customHeight="1" zeroHeight="1"/>
  <cols>
    <col min="1" max="1" width="5.42578125" style="49" bestFit="1" customWidth="1"/>
    <col min="2" max="2" width="19.28515625" style="49" customWidth="1"/>
    <col min="3" max="3" width="16.28515625" style="49" customWidth="1"/>
    <col min="4" max="4" width="19.42578125" style="49" bestFit="1" customWidth="1"/>
    <col min="5" max="5" width="20" style="49" bestFit="1" customWidth="1"/>
    <col min="6" max="7" width="21.7109375" style="4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233" t="s">
        <v>127</v>
      </c>
      <c r="B1" s="233"/>
      <c r="C1" s="233"/>
      <c r="D1" s="233"/>
      <c r="E1" s="233"/>
      <c r="F1" s="233"/>
      <c r="G1" s="233"/>
    </row>
    <row r="2" spans="1:256">
      <c r="A2" s="233" t="s">
        <v>168</v>
      </c>
      <c r="B2" s="233"/>
      <c r="C2" s="233"/>
      <c r="D2" s="233"/>
      <c r="E2" s="233"/>
      <c r="F2" s="233"/>
      <c r="G2" s="233"/>
    </row>
    <row r="3" spans="1:256">
      <c r="A3" s="233" t="s">
        <v>169</v>
      </c>
      <c r="B3" s="233"/>
      <c r="C3" s="233"/>
      <c r="D3" s="233"/>
      <c r="E3" s="233"/>
      <c r="F3" s="233"/>
      <c r="G3" s="233"/>
    </row>
    <row r="4" spans="1:256">
      <c r="A4" s="50"/>
      <c r="B4" s="50"/>
      <c r="C4" s="50"/>
      <c r="D4" s="50"/>
      <c r="E4" s="50"/>
      <c r="F4" s="50"/>
      <c r="G4" s="50"/>
    </row>
    <row r="5" spans="1:256" ht="12.75" customHeight="1">
      <c r="A5" s="143" t="s">
        <v>37</v>
      </c>
      <c r="B5" s="143"/>
      <c r="C5" s="143"/>
      <c r="D5" s="143"/>
      <c r="E5" s="143"/>
      <c r="F5" s="144" t="s">
        <v>198</v>
      </c>
      <c r="G5" s="144"/>
      <c r="H5" s="48"/>
      <c r="I5" s="143" t="s">
        <v>37</v>
      </c>
      <c r="J5" s="143"/>
      <c r="K5" s="144" t="s">
        <v>116</v>
      </c>
      <c r="L5" s="144"/>
      <c r="M5" s="143" t="s">
        <v>37</v>
      </c>
      <c r="N5" s="143"/>
      <c r="O5" s="144" t="s">
        <v>116</v>
      </c>
      <c r="P5" s="144"/>
      <c r="Q5" s="143" t="s">
        <v>37</v>
      </c>
      <c r="R5" s="143"/>
      <c r="S5" s="144" t="s">
        <v>116</v>
      </c>
      <c r="T5" s="144"/>
      <c r="U5" s="143" t="s">
        <v>37</v>
      </c>
      <c r="V5" s="143"/>
      <c r="W5" s="144" t="s">
        <v>116</v>
      </c>
      <c r="X5" s="144"/>
      <c r="Y5" s="143" t="s">
        <v>37</v>
      </c>
      <c r="Z5" s="143"/>
      <c r="AA5" s="144" t="s">
        <v>116</v>
      </c>
      <c r="AB5" s="144"/>
      <c r="AC5" s="143" t="s">
        <v>37</v>
      </c>
      <c r="AD5" s="143"/>
      <c r="AE5" s="144" t="s">
        <v>116</v>
      </c>
      <c r="AF5" s="144"/>
      <c r="AG5" s="143" t="s">
        <v>37</v>
      </c>
      <c r="AH5" s="143"/>
      <c r="AI5" s="144" t="s">
        <v>116</v>
      </c>
      <c r="AJ5" s="144"/>
      <c r="AK5" s="143" t="s">
        <v>37</v>
      </c>
      <c r="AL5" s="143"/>
      <c r="AM5" s="144" t="s">
        <v>116</v>
      </c>
      <c r="AN5" s="144"/>
      <c r="AO5" s="143" t="s">
        <v>37</v>
      </c>
      <c r="AP5" s="143"/>
      <c r="AQ5" s="144" t="s">
        <v>116</v>
      </c>
      <c r="AR5" s="144"/>
      <c r="AS5" s="143" t="s">
        <v>37</v>
      </c>
      <c r="AT5" s="143"/>
      <c r="AU5" s="144" t="s">
        <v>116</v>
      </c>
      <c r="AV5" s="144"/>
      <c r="AW5" s="143" t="s">
        <v>37</v>
      </c>
      <c r="AX5" s="143"/>
      <c r="AY5" s="144" t="s">
        <v>116</v>
      </c>
      <c r="AZ5" s="144"/>
      <c r="BA5" s="143" t="s">
        <v>37</v>
      </c>
      <c r="BB5" s="143"/>
      <c r="BC5" s="144" t="s">
        <v>116</v>
      </c>
      <c r="BD5" s="144"/>
      <c r="BE5" s="143" t="s">
        <v>37</v>
      </c>
      <c r="BF5" s="143"/>
      <c r="BG5" s="144" t="s">
        <v>116</v>
      </c>
      <c r="BH5" s="144"/>
      <c r="BI5" s="143" t="s">
        <v>37</v>
      </c>
      <c r="BJ5" s="143"/>
      <c r="BK5" s="144" t="s">
        <v>116</v>
      </c>
      <c r="BL5" s="144"/>
      <c r="BM5" s="143" t="s">
        <v>37</v>
      </c>
      <c r="BN5" s="143"/>
      <c r="BO5" s="144" t="s">
        <v>116</v>
      </c>
      <c r="BP5" s="144"/>
      <c r="BQ5" s="143" t="s">
        <v>37</v>
      </c>
      <c r="BR5" s="143"/>
      <c r="BS5" s="144" t="s">
        <v>116</v>
      </c>
      <c r="BT5" s="144"/>
      <c r="BU5" s="143" t="s">
        <v>37</v>
      </c>
      <c r="BV5" s="143"/>
      <c r="BW5" s="144" t="s">
        <v>116</v>
      </c>
      <c r="BX5" s="144"/>
      <c r="BY5" s="143" t="s">
        <v>37</v>
      </c>
      <c r="BZ5" s="143"/>
      <c r="CA5" s="144" t="s">
        <v>116</v>
      </c>
      <c r="CB5" s="144"/>
      <c r="CC5" s="143" t="s">
        <v>37</v>
      </c>
      <c r="CD5" s="143"/>
      <c r="CE5" s="144" t="s">
        <v>116</v>
      </c>
      <c r="CF5" s="144"/>
      <c r="CG5" s="143" t="s">
        <v>37</v>
      </c>
      <c r="CH5" s="143"/>
      <c r="CI5" s="144" t="s">
        <v>116</v>
      </c>
      <c r="CJ5" s="144"/>
      <c r="CK5" s="143" t="s">
        <v>37</v>
      </c>
      <c r="CL5" s="143"/>
      <c r="CM5" s="144" t="s">
        <v>116</v>
      </c>
      <c r="CN5" s="144"/>
      <c r="CO5" s="143" t="s">
        <v>37</v>
      </c>
      <c r="CP5" s="143"/>
      <c r="CQ5" s="144" t="s">
        <v>116</v>
      </c>
      <c r="CR5" s="144"/>
      <c r="CS5" s="143" t="s">
        <v>37</v>
      </c>
      <c r="CT5" s="143"/>
      <c r="CU5" s="144" t="s">
        <v>116</v>
      </c>
      <c r="CV5" s="144"/>
      <c r="CW5" s="143" t="s">
        <v>37</v>
      </c>
      <c r="CX5" s="143"/>
      <c r="CY5" s="144" t="s">
        <v>116</v>
      </c>
      <c r="CZ5" s="144"/>
      <c r="DA5" s="143" t="s">
        <v>37</v>
      </c>
      <c r="DB5" s="143"/>
      <c r="DC5" s="144" t="s">
        <v>116</v>
      </c>
      <c r="DD5" s="144"/>
      <c r="DE5" s="143" t="s">
        <v>37</v>
      </c>
      <c r="DF5" s="143"/>
      <c r="DG5" s="144" t="s">
        <v>116</v>
      </c>
      <c r="DH5" s="144"/>
      <c r="DI5" s="143" t="s">
        <v>37</v>
      </c>
      <c r="DJ5" s="143"/>
      <c r="DK5" s="144" t="s">
        <v>116</v>
      </c>
      <c r="DL5" s="144"/>
      <c r="DM5" s="143" t="s">
        <v>37</v>
      </c>
      <c r="DN5" s="143"/>
      <c r="DO5" s="144" t="s">
        <v>116</v>
      </c>
      <c r="DP5" s="144"/>
      <c r="DQ5" s="143" t="s">
        <v>37</v>
      </c>
      <c r="DR5" s="143"/>
      <c r="DS5" s="144" t="s">
        <v>116</v>
      </c>
      <c r="DT5" s="144"/>
      <c r="DU5" s="143" t="s">
        <v>37</v>
      </c>
      <c r="DV5" s="143"/>
      <c r="DW5" s="144" t="s">
        <v>116</v>
      </c>
      <c r="DX5" s="144"/>
      <c r="DY5" s="143" t="s">
        <v>37</v>
      </c>
      <c r="DZ5" s="143"/>
      <c r="EA5" s="144" t="s">
        <v>116</v>
      </c>
      <c r="EB5" s="144"/>
      <c r="EC5" s="143" t="s">
        <v>37</v>
      </c>
      <c r="ED5" s="143"/>
      <c r="EE5" s="144" t="s">
        <v>116</v>
      </c>
      <c r="EF5" s="144"/>
      <c r="EG5" s="143" t="s">
        <v>37</v>
      </c>
      <c r="EH5" s="143"/>
      <c r="EI5" s="144" t="s">
        <v>116</v>
      </c>
      <c r="EJ5" s="144"/>
      <c r="EK5" s="143" t="s">
        <v>37</v>
      </c>
      <c r="EL5" s="143"/>
      <c r="EM5" s="144" t="s">
        <v>116</v>
      </c>
      <c r="EN5" s="144"/>
      <c r="EO5" s="143" t="s">
        <v>37</v>
      </c>
      <c r="EP5" s="143"/>
      <c r="EQ5" s="144" t="s">
        <v>116</v>
      </c>
      <c r="ER5" s="144"/>
      <c r="ES5" s="143" t="s">
        <v>37</v>
      </c>
      <c r="ET5" s="143"/>
      <c r="EU5" s="144" t="s">
        <v>116</v>
      </c>
      <c r="EV5" s="144"/>
      <c r="EW5" s="143" t="s">
        <v>37</v>
      </c>
      <c r="EX5" s="143"/>
      <c r="EY5" s="144" t="s">
        <v>116</v>
      </c>
      <c r="EZ5" s="144"/>
      <c r="FA5" s="143" t="s">
        <v>37</v>
      </c>
      <c r="FB5" s="143"/>
      <c r="FC5" s="144" t="s">
        <v>116</v>
      </c>
      <c r="FD5" s="144"/>
      <c r="FE5" s="143" t="s">
        <v>37</v>
      </c>
      <c r="FF5" s="143"/>
      <c r="FG5" s="144" t="s">
        <v>116</v>
      </c>
      <c r="FH5" s="144"/>
      <c r="FI5" s="143" t="s">
        <v>37</v>
      </c>
      <c r="FJ5" s="143"/>
      <c r="FK5" s="144" t="s">
        <v>116</v>
      </c>
      <c r="FL5" s="144"/>
      <c r="FM5" s="143" t="s">
        <v>37</v>
      </c>
      <c r="FN5" s="143"/>
      <c r="FO5" s="144" t="s">
        <v>116</v>
      </c>
      <c r="FP5" s="144"/>
      <c r="FQ5" s="143" t="s">
        <v>37</v>
      </c>
      <c r="FR5" s="143"/>
      <c r="FS5" s="144" t="s">
        <v>116</v>
      </c>
      <c r="FT5" s="144"/>
      <c r="FU5" s="143" t="s">
        <v>37</v>
      </c>
      <c r="FV5" s="143"/>
      <c r="FW5" s="144" t="s">
        <v>116</v>
      </c>
      <c r="FX5" s="144"/>
      <c r="FY5" s="143" t="s">
        <v>37</v>
      </c>
      <c r="FZ5" s="143"/>
      <c r="GA5" s="144" t="s">
        <v>116</v>
      </c>
      <c r="GB5" s="144"/>
      <c r="GC5" s="143" t="s">
        <v>37</v>
      </c>
      <c r="GD5" s="143"/>
      <c r="GE5" s="144" t="s">
        <v>116</v>
      </c>
      <c r="GF5" s="144"/>
      <c r="GG5" s="143" t="s">
        <v>37</v>
      </c>
      <c r="GH5" s="143"/>
      <c r="GI5" s="144" t="s">
        <v>116</v>
      </c>
      <c r="GJ5" s="144"/>
      <c r="GK5" s="143" t="s">
        <v>37</v>
      </c>
      <c r="GL5" s="143"/>
      <c r="GM5" s="144" t="s">
        <v>116</v>
      </c>
      <c r="GN5" s="144"/>
      <c r="GO5" s="143" t="s">
        <v>37</v>
      </c>
      <c r="GP5" s="143"/>
      <c r="GQ5" s="144" t="s">
        <v>116</v>
      </c>
      <c r="GR5" s="144"/>
      <c r="GS5" s="143" t="s">
        <v>37</v>
      </c>
      <c r="GT5" s="143"/>
      <c r="GU5" s="144" t="s">
        <v>116</v>
      </c>
      <c r="GV5" s="144"/>
      <c r="GW5" s="143" t="s">
        <v>37</v>
      </c>
      <c r="GX5" s="143"/>
      <c r="GY5" s="144" t="s">
        <v>116</v>
      </c>
      <c r="GZ5" s="144"/>
      <c r="HA5" s="143" t="s">
        <v>37</v>
      </c>
      <c r="HB5" s="143"/>
      <c r="HC5" s="144" t="s">
        <v>116</v>
      </c>
      <c r="HD5" s="144"/>
      <c r="HE5" s="143" t="s">
        <v>37</v>
      </c>
      <c r="HF5" s="143"/>
      <c r="HG5" s="144" t="s">
        <v>116</v>
      </c>
      <c r="HH5" s="144"/>
      <c r="HI5" s="143" t="s">
        <v>37</v>
      </c>
      <c r="HJ5" s="143"/>
      <c r="HK5" s="144" t="s">
        <v>116</v>
      </c>
      <c r="HL5" s="144"/>
      <c r="HM5" s="143" t="s">
        <v>37</v>
      </c>
      <c r="HN5" s="143"/>
      <c r="HO5" s="144" t="s">
        <v>116</v>
      </c>
      <c r="HP5" s="144"/>
      <c r="HQ5" s="143" t="s">
        <v>37</v>
      </c>
      <c r="HR5" s="143"/>
      <c r="HS5" s="144" t="s">
        <v>116</v>
      </c>
      <c r="HT5" s="144"/>
      <c r="HU5" s="143" t="s">
        <v>37</v>
      </c>
      <c r="HV5" s="143"/>
      <c r="HW5" s="144" t="s">
        <v>116</v>
      </c>
      <c r="HX5" s="144"/>
      <c r="HY5" s="143" t="s">
        <v>37</v>
      </c>
      <c r="HZ5" s="143"/>
      <c r="IA5" s="144" t="s">
        <v>116</v>
      </c>
      <c r="IB5" s="144"/>
      <c r="IC5" s="143" t="s">
        <v>37</v>
      </c>
      <c r="ID5" s="143"/>
      <c r="IE5" s="144" t="s">
        <v>116</v>
      </c>
      <c r="IF5" s="144"/>
      <c r="IG5" s="143" t="s">
        <v>37</v>
      </c>
      <c r="IH5" s="143"/>
      <c r="II5" s="144" t="s">
        <v>116</v>
      </c>
      <c r="IJ5" s="144"/>
      <c r="IK5" s="143" t="s">
        <v>37</v>
      </c>
      <c r="IL5" s="143"/>
      <c r="IM5" s="144" t="s">
        <v>116</v>
      </c>
      <c r="IN5" s="144"/>
      <c r="IO5" s="143" t="s">
        <v>37</v>
      </c>
      <c r="IP5" s="143"/>
      <c r="IQ5" s="144" t="s">
        <v>116</v>
      </c>
      <c r="IR5" s="144"/>
      <c r="IS5" s="143" t="s">
        <v>37</v>
      </c>
      <c r="IT5" s="143"/>
      <c r="IU5" s="144" t="s">
        <v>116</v>
      </c>
      <c r="IV5" s="144"/>
    </row>
    <row r="6" spans="1:256" ht="15" customHeight="1">
      <c r="A6" s="143" t="s">
        <v>33</v>
      </c>
      <c r="B6" s="143"/>
      <c r="C6" s="143"/>
      <c r="D6" s="143"/>
      <c r="E6" s="143"/>
      <c r="F6" s="145" t="s">
        <v>183</v>
      </c>
      <c r="G6" s="145"/>
      <c r="H6" s="47"/>
      <c r="I6" s="143" t="s">
        <v>33</v>
      </c>
      <c r="J6" s="143"/>
      <c r="K6" s="144" t="s">
        <v>117</v>
      </c>
      <c r="L6" s="144"/>
      <c r="M6" s="143" t="s">
        <v>33</v>
      </c>
      <c r="N6" s="143"/>
      <c r="O6" s="144" t="s">
        <v>117</v>
      </c>
      <c r="P6" s="144"/>
      <c r="Q6" s="143" t="s">
        <v>33</v>
      </c>
      <c r="R6" s="143"/>
      <c r="S6" s="144" t="s">
        <v>117</v>
      </c>
      <c r="T6" s="144"/>
      <c r="U6" s="143" t="s">
        <v>33</v>
      </c>
      <c r="V6" s="143"/>
      <c r="W6" s="144" t="s">
        <v>117</v>
      </c>
      <c r="X6" s="144"/>
      <c r="Y6" s="143" t="s">
        <v>33</v>
      </c>
      <c r="Z6" s="143"/>
      <c r="AA6" s="144" t="s">
        <v>117</v>
      </c>
      <c r="AB6" s="144"/>
      <c r="AC6" s="143" t="s">
        <v>33</v>
      </c>
      <c r="AD6" s="143"/>
      <c r="AE6" s="144" t="s">
        <v>117</v>
      </c>
      <c r="AF6" s="144"/>
      <c r="AG6" s="143" t="s">
        <v>33</v>
      </c>
      <c r="AH6" s="143"/>
      <c r="AI6" s="144" t="s">
        <v>117</v>
      </c>
      <c r="AJ6" s="144"/>
      <c r="AK6" s="143" t="s">
        <v>33</v>
      </c>
      <c r="AL6" s="143"/>
      <c r="AM6" s="144" t="s">
        <v>117</v>
      </c>
      <c r="AN6" s="144"/>
      <c r="AO6" s="143" t="s">
        <v>33</v>
      </c>
      <c r="AP6" s="143"/>
      <c r="AQ6" s="144" t="s">
        <v>117</v>
      </c>
      <c r="AR6" s="144"/>
      <c r="AS6" s="143" t="s">
        <v>33</v>
      </c>
      <c r="AT6" s="143"/>
      <c r="AU6" s="144" t="s">
        <v>117</v>
      </c>
      <c r="AV6" s="144"/>
      <c r="AW6" s="143" t="s">
        <v>33</v>
      </c>
      <c r="AX6" s="143"/>
      <c r="AY6" s="144" t="s">
        <v>117</v>
      </c>
      <c r="AZ6" s="144"/>
      <c r="BA6" s="143" t="s">
        <v>33</v>
      </c>
      <c r="BB6" s="143"/>
      <c r="BC6" s="144" t="s">
        <v>117</v>
      </c>
      <c r="BD6" s="144"/>
      <c r="BE6" s="143" t="s">
        <v>33</v>
      </c>
      <c r="BF6" s="143"/>
      <c r="BG6" s="144" t="s">
        <v>117</v>
      </c>
      <c r="BH6" s="144"/>
      <c r="BI6" s="143" t="s">
        <v>33</v>
      </c>
      <c r="BJ6" s="143"/>
      <c r="BK6" s="144" t="s">
        <v>117</v>
      </c>
      <c r="BL6" s="144"/>
      <c r="BM6" s="143" t="s">
        <v>33</v>
      </c>
      <c r="BN6" s="143"/>
      <c r="BO6" s="144" t="s">
        <v>117</v>
      </c>
      <c r="BP6" s="144"/>
      <c r="BQ6" s="143" t="s">
        <v>33</v>
      </c>
      <c r="BR6" s="143"/>
      <c r="BS6" s="144" t="s">
        <v>117</v>
      </c>
      <c r="BT6" s="144"/>
      <c r="BU6" s="143" t="s">
        <v>33</v>
      </c>
      <c r="BV6" s="143"/>
      <c r="BW6" s="144" t="s">
        <v>117</v>
      </c>
      <c r="BX6" s="144"/>
      <c r="BY6" s="143" t="s">
        <v>33</v>
      </c>
      <c r="BZ6" s="143"/>
      <c r="CA6" s="144" t="s">
        <v>117</v>
      </c>
      <c r="CB6" s="144"/>
      <c r="CC6" s="143" t="s">
        <v>33</v>
      </c>
      <c r="CD6" s="143"/>
      <c r="CE6" s="144" t="s">
        <v>117</v>
      </c>
      <c r="CF6" s="144"/>
      <c r="CG6" s="143" t="s">
        <v>33</v>
      </c>
      <c r="CH6" s="143"/>
      <c r="CI6" s="144" t="s">
        <v>117</v>
      </c>
      <c r="CJ6" s="144"/>
      <c r="CK6" s="143" t="s">
        <v>33</v>
      </c>
      <c r="CL6" s="143"/>
      <c r="CM6" s="144" t="s">
        <v>117</v>
      </c>
      <c r="CN6" s="144"/>
      <c r="CO6" s="143" t="s">
        <v>33</v>
      </c>
      <c r="CP6" s="143"/>
      <c r="CQ6" s="144" t="s">
        <v>117</v>
      </c>
      <c r="CR6" s="144"/>
      <c r="CS6" s="143" t="s">
        <v>33</v>
      </c>
      <c r="CT6" s="143"/>
      <c r="CU6" s="144" t="s">
        <v>117</v>
      </c>
      <c r="CV6" s="144"/>
      <c r="CW6" s="143" t="s">
        <v>33</v>
      </c>
      <c r="CX6" s="143"/>
      <c r="CY6" s="144" t="s">
        <v>117</v>
      </c>
      <c r="CZ6" s="144"/>
      <c r="DA6" s="143" t="s">
        <v>33</v>
      </c>
      <c r="DB6" s="143"/>
      <c r="DC6" s="144" t="s">
        <v>117</v>
      </c>
      <c r="DD6" s="144"/>
      <c r="DE6" s="143" t="s">
        <v>33</v>
      </c>
      <c r="DF6" s="143"/>
      <c r="DG6" s="144" t="s">
        <v>117</v>
      </c>
      <c r="DH6" s="144"/>
      <c r="DI6" s="143" t="s">
        <v>33</v>
      </c>
      <c r="DJ6" s="143"/>
      <c r="DK6" s="144" t="s">
        <v>117</v>
      </c>
      <c r="DL6" s="144"/>
      <c r="DM6" s="143" t="s">
        <v>33</v>
      </c>
      <c r="DN6" s="143"/>
      <c r="DO6" s="144" t="s">
        <v>117</v>
      </c>
      <c r="DP6" s="144"/>
      <c r="DQ6" s="143" t="s">
        <v>33</v>
      </c>
      <c r="DR6" s="143"/>
      <c r="DS6" s="144" t="s">
        <v>117</v>
      </c>
      <c r="DT6" s="144"/>
      <c r="DU6" s="143" t="s">
        <v>33</v>
      </c>
      <c r="DV6" s="143"/>
      <c r="DW6" s="144" t="s">
        <v>117</v>
      </c>
      <c r="DX6" s="144"/>
      <c r="DY6" s="143" t="s">
        <v>33</v>
      </c>
      <c r="DZ6" s="143"/>
      <c r="EA6" s="144" t="s">
        <v>117</v>
      </c>
      <c r="EB6" s="144"/>
      <c r="EC6" s="143" t="s">
        <v>33</v>
      </c>
      <c r="ED6" s="143"/>
      <c r="EE6" s="144" t="s">
        <v>117</v>
      </c>
      <c r="EF6" s="144"/>
      <c r="EG6" s="143" t="s">
        <v>33</v>
      </c>
      <c r="EH6" s="143"/>
      <c r="EI6" s="144" t="s">
        <v>117</v>
      </c>
      <c r="EJ6" s="144"/>
      <c r="EK6" s="143" t="s">
        <v>33</v>
      </c>
      <c r="EL6" s="143"/>
      <c r="EM6" s="144" t="s">
        <v>117</v>
      </c>
      <c r="EN6" s="144"/>
      <c r="EO6" s="143" t="s">
        <v>33</v>
      </c>
      <c r="EP6" s="143"/>
      <c r="EQ6" s="144" t="s">
        <v>117</v>
      </c>
      <c r="ER6" s="144"/>
      <c r="ES6" s="143" t="s">
        <v>33</v>
      </c>
      <c r="ET6" s="143"/>
      <c r="EU6" s="144" t="s">
        <v>117</v>
      </c>
      <c r="EV6" s="144"/>
      <c r="EW6" s="143" t="s">
        <v>33</v>
      </c>
      <c r="EX6" s="143"/>
      <c r="EY6" s="144" t="s">
        <v>117</v>
      </c>
      <c r="EZ6" s="144"/>
      <c r="FA6" s="143" t="s">
        <v>33</v>
      </c>
      <c r="FB6" s="143"/>
      <c r="FC6" s="144" t="s">
        <v>117</v>
      </c>
      <c r="FD6" s="144"/>
      <c r="FE6" s="143" t="s">
        <v>33</v>
      </c>
      <c r="FF6" s="143"/>
      <c r="FG6" s="144" t="s">
        <v>117</v>
      </c>
      <c r="FH6" s="144"/>
      <c r="FI6" s="143" t="s">
        <v>33</v>
      </c>
      <c r="FJ6" s="143"/>
      <c r="FK6" s="144" t="s">
        <v>117</v>
      </c>
      <c r="FL6" s="144"/>
      <c r="FM6" s="143" t="s">
        <v>33</v>
      </c>
      <c r="FN6" s="143"/>
      <c r="FO6" s="144" t="s">
        <v>117</v>
      </c>
      <c r="FP6" s="144"/>
      <c r="FQ6" s="143" t="s">
        <v>33</v>
      </c>
      <c r="FR6" s="143"/>
      <c r="FS6" s="144" t="s">
        <v>117</v>
      </c>
      <c r="FT6" s="144"/>
      <c r="FU6" s="143" t="s">
        <v>33</v>
      </c>
      <c r="FV6" s="143"/>
      <c r="FW6" s="144" t="s">
        <v>117</v>
      </c>
      <c r="FX6" s="144"/>
      <c r="FY6" s="143" t="s">
        <v>33</v>
      </c>
      <c r="FZ6" s="143"/>
      <c r="GA6" s="144" t="s">
        <v>117</v>
      </c>
      <c r="GB6" s="144"/>
      <c r="GC6" s="143" t="s">
        <v>33</v>
      </c>
      <c r="GD6" s="143"/>
      <c r="GE6" s="144" t="s">
        <v>117</v>
      </c>
      <c r="GF6" s="144"/>
      <c r="GG6" s="143" t="s">
        <v>33</v>
      </c>
      <c r="GH6" s="143"/>
      <c r="GI6" s="144" t="s">
        <v>117</v>
      </c>
      <c r="GJ6" s="144"/>
      <c r="GK6" s="143" t="s">
        <v>33</v>
      </c>
      <c r="GL6" s="143"/>
      <c r="GM6" s="144" t="s">
        <v>117</v>
      </c>
      <c r="GN6" s="144"/>
      <c r="GO6" s="143" t="s">
        <v>33</v>
      </c>
      <c r="GP6" s="143"/>
      <c r="GQ6" s="144" t="s">
        <v>117</v>
      </c>
      <c r="GR6" s="144"/>
      <c r="GS6" s="143" t="s">
        <v>33</v>
      </c>
      <c r="GT6" s="143"/>
      <c r="GU6" s="144" t="s">
        <v>117</v>
      </c>
      <c r="GV6" s="144"/>
      <c r="GW6" s="143" t="s">
        <v>33</v>
      </c>
      <c r="GX6" s="143"/>
      <c r="GY6" s="144" t="s">
        <v>117</v>
      </c>
      <c r="GZ6" s="144"/>
      <c r="HA6" s="143" t="s">
        <v>33</v>
      </c>
      <c r="HB6" s="143"/>
      <c r="HC6" s="144" t="s">
        <v>117</v>
      </c>
      <c r="HD6" s="144"/>
      <c r="HE6" s="143" t="s">
        <v>33</v>
      </c>
      <c r="HF6" s="143"/>
      <c r="HG6" s="144" t="s">
        <v>117</v>
      </c>
      <c r="HH6" s="144"/>
      <c r="HI6" s="143" t="s">
        <v>33</v>
      </c>
      <c r="HJ6" s="143"/>
      <c r="HK6" s="144" t="s">
        <v>117</v>
      </c>
      <c r="HL6" s="144"/>
      <c r="HM6" s="143" t="s">
        <v>33</v>
      </c>
      <c r="HN6" s="143"/>
      <c r="HO6" s="144" t="s">
        <v>117</v>
      </c>
      <c r="HP6" s="144"/>
      <c r="HQ6" s="143" t="s">
        <v>33</v>
      </c>
      <c r="HR6" s="143"/>
      <c r="HS6" s="144" t="s">
        <v>117</v>
      </c>
      <c r="HT6" s="144"/>
      <c r="HU6" s="143" t="s">
        <v>33</v>
      </c>
      <c r="HV6" s="143"/>
      <c r="HW6" s="144" t="s">
        <v>117</v>
      </c>
      <c r="HX6" s="144"/>
      <c r="HY6" s="143" t="s">
        <v>33</v>
      </c>
      <c r="HZ6" s="143"/>
      <c r="IA6" s="144" t="s">
        <v>117</v>
      </c>
      <c r="IB6" s="144"/>
      <c r="IC6" s="143" t="s">
        <v>33</v>
      </c>
      <c r="ID6" s="143"/>
      <c r="IE6" s="144" t="s">
        <v>117</v>
      </c>
      <c r="IF6" s="144"/>
      <c r="IG6" s="143" t="s">
        <v>33</v>
      </c>
      <c r="IH6" s="143"/>
      <c r="II6" s="144" t="s">
        <v>117</v>
      </c>
      <c r="IJ6" s="144"/>
      <c r="IK6" s="143" t="s">
        <v>33</v>
      </c>
      <c r="IL6" s="143"/>
      <c r="IM6" s="144" t="s">
        <v>117</v>
      </c>
      <c r="IN6" s="144"/>
      <c r="IO6" s="143" t="s">
        <v>33</v>
      </c>
      <c r="IP6" s="143"/>
      <c r="IQ6" s="144" t="s">
        <v>117</v>
      </c>
      <c r="IR6" s="144"/>
      <c r="IS6" s="143" t="s">
        <v>33</v>
      </c>
      <c r="IT6" s="143"/>
      <c r="IU6" s="144" t="s">
        <v>117</v>
      </c>
      <c r="IV6" s="144"/>
    </row>
    <row r="7" spans="1:256">
      <c r="A7" s="50"/>
      <c r="B7" s="50"/>
      <c r="C7" s="50"/>
      <c r="D7" s="50"/>
      <c r="E7" s="50"/>
      <c r="F7" s="50"/>
      <c r="G7" s="50"/>
    </row>
    <row r="8" spans="1:256">
      <c r="A8" s="241" t="s">
        <v>128</v>
      </c>
      <c r="B8" s="241"/>
      <c r="C8" s="241"/>
      <c r="D8" s="241"/>
      <c r="E8" s="241"/>
      <c r="F8" s="241"/>
      <c r="G8" s="241"/>
    </row>
    <row r="9" spans="1:256">
      <c r="A9" s="238" t="s">
        <v>155</v>
      </c>
      <c r="B9" s="238"/>
      <c r="C9" s="238"/>
      <c r="D9" s="238"/>
      <c r="E9" s="238"/>
      <c r="F9" s="238"/>
      <c r="G9" s="238"/>
    </row>
    <row r="10" spans="1:256" ht="24.75" customHeight="1">
      <c r="A10" s="236" t="s">
        <v>137</v>
      </c>
      <c r="B10" s="237" t="s">
        <v>126</v>
      </c>
      <c r="C10" s="237"/>
      <c r="D10" s="239" t="s">
        <v>129</v>
      </c>
      <c r="E10" s="68" t="s">
        <v>130</v>
      </c>
      <c r="F10" s="68" t="s">
        <v>131</v>
      </c>
      <c r="G10" s="68" t="s">
        <v>132</v>
      </c>
    </row>
    <row r="11" spans="1:256" ht="12.75" customHeight="1">
      <c r="A11" s="236"/>
      <c r="B11" s="237"/>
      <c r="C11" s="237"/>
      <c r="D11" s="240"/>
      <c r="E11" s="68" t="s">
        <v>29</v>
      </c>
      <c r="F11" s="68" t="s">
        <v>29</v>
      </c>
      <c r="G11" s="68" t="s">
        <v>29</v>
      </c>
    </row>
    <row r="12" spans="1:256" ht="12.75" customHeight="1">
      <c r="A12" s="236"/>
      <c r="B12" s="237"/>
      <c r="C12" s="237"/>
      <c r="D12" s="68" t="s">
        <v>133</v>
      </c>
      <c r="E12" s="68" t="s">
        <v>134</v>
      </c>
      <c r="F12" s="68" t="s">
        <v>135</v>
      </c>
      <c r="G12" s="68" t="s">
        <v>136</v>
      </c>
    </row>
    <row r="13" spans="1:256" ht="25.5" customHeight="1">
      <c r="A13" s="69">
        <v>17</v>
      </c>
      <c r="B13" s="242" t="str">
        <f>'Recepcionista - Goiania'!D20&amp;" - "&amp;'Recepcionista - Goiania'!D10</f>
        <v>Recepcionista - Goiânia/GO</v>
      </c>
      <c r="C13" s="242"/>
      <c r="D13" s="66">
        <v>1</v>
      </c>
      <c r="E13" s="67">
        <f>'Recepcionista - Goiania'!D137</f>
        <v>0</v>
      </c>
      <c r="F13" s="67">
        <f>E13*D13</f>
        <v>0</v>
      </c>
      <c r="G13" s="67">
        <f>F13*12</f>
        <v>0</v>
      </c>
    </row>
    <row r="14" spans="1:256" ht="25.5" customHeight="1">
      <c r="A14" s="69">
        <v>18</v>
      </c>
      <c r="B14" s="242" t="str">
        <f>'Aux. Adm - Goiania'!D20&amp;" - "&amp;'Aux. Adm - Goiania'!D10</f>
        <v>Auxiliar Administrativo - Goiânia/GO</v>
      </c>
      <c r="C14" s="242"/>
      <c r="D14" s="66">
        <v>5</v>
      </c>
      <c r="E14" s="67">
        <f>'Aux. Adm - Goiania'!D137</f>
        <v>0</v>
      </c>
      <c r="F14" s="67">
        <f>E14*D14</f>
        <v>0</v>
      </c>
      <c r="G14" s="67">
        <f>F14*12</f>
        <v>0</v>
      </c>
    </row>
    <row r="15" spans="1:256" ht="25.5" customHeight="1">
      <c r="A15" s="69">
        <v>19</v>
      </c>
      <c r="B15" s="242" t="str">
        <f>'Aux. Adm - Palmas'!D20&amp;" - "&amp;'Aux. Adm - Palmas'!D10</f>
        <v>Auxiliar Administrativo - Palmas/TO</v>
      </c>
      <c r="C15" s="242"/>
      <c r="D15" s="66">
        <v>1</v>
      </c>
      <c r="E15" s="67">
        <f>'Aux. Adm - Palmas'!D137</f>
        <v>0</v>
      </c>
      <c r="F15" s="67">
        <f>E15*D15</f>
        <v>0</v>
      </c>
      <c r="G15" s="67">
        <f>F15*12</f>
        <v>0</v>
      </c>
    </row>
    <row r="16" spans="1:256" ht="25.5" customHeight="1">
      <c r="A16" s="69">
        <v>20</v>
      </c>
      <c r="B16" s="242" t="str">
        <f>'Motorista - Goiania'!D20&amp;" - "&amp;'Motorista - Goiania'!D10</f>
        <v>Motorista - Goiânia/GO</v>
      </c>
      <c r="C16" s="242"/>
      <c r="D16" s="66">
        <v>3</v>
      </c>
      <c r="E16" s="67">
        <f>'Motorista - Goiania'!D137</f>
        <v>0</v>
      </c>
      <c r="F16" s="67">
        <f>E16*D16</f>
        <v>0</v>
      </c>
      <c r="G16" s="67">
        <f>F16*12</f>
        <v>0</v>
      </c>
    </row>
    <row r="17" spans="1:7" ht="12.75" customHeight="1">
      <c r="A17" s="243" t="s">
        <v>165</v>
      </c>
      <c r="B17" s="243"/>
      <c r="C17" s="243"/>
      <c r="D17" s="243"/>
      <c r="E17" s="243"/>
      <c r="F17" s="70">
        <f>SUM(F13:F16)</f>
        <v>0</v>
      </c>
      <c r="G17" s="70">
        <f>SUM(G13:G16)</f>
        <v>0</v>
      </c>
    </row>
    <row r="18" spans="1:7" ht="12.75" customHeight="1"/>
    <row r="19" spans="1:7" ht="12.75" customHeight="1">
      <c r="A19" s="238" t="s">
        <v>156</v>
      </c>
      <c r="B19" s="238"/>
      <c r="C19" s="238"/>
      <c r="D19" s="238"/>
      <c r="E19" s="238"/>
      <c r="F19" s="238"/>
      <c r="G19" s="238"/>
    </row>
    <row r="20" spans="1:7" ht="12.75" customHeight="1">
      <c r="A20" s="236" t="s">
        <v>137</v>
      </c>
      <c r="B20" s="237" t="s">
        <v>126</v>
      </c>
      <c r="C20" s="237"/>
      <c r="D20" s="239" t="s">
        <v>157</v>
      </c>
      <c r="E20" s="68" t="s">
        <v>158</v>
      </c>
      <c r="F20" s="68" t="s">
        <v>131</v>
      </c>
      <c r="G20" s="68" t="s">
        <v>132</v>
      </c>
    </row>
    <row r="21" spans="1:7" ht="12.75" customHeight="1">
      <c r="A21" s="236"/>
      <c r="B21" s="237"/>
      <c r="C21" s="237"/>
      <c r="D21" s="240"/>
      <c r="E21" s="68" t="s">
        <v>29</v>
      </c>
      <c r="F21" s="68" t="s">
        <v>29</v>
      </c>
      <c r="G21" s="68" t="s">
        <v>29</v>
      </c>
    </row>
    <row r="22" spans="1:7" ht="12.75" customHeight="1">
      <c r="A22" s="236"/>
      <c r="B22" s="237"/>
      <c r="C22" s="237"/>
      <c r="D22" s="68" t="s">
        <v>133</v>
      </c>
      <c r="E22" s="68" t="s">
        <v>134</v>
      </c>
      <c r="F22" s="68" t="s">
        <v>135</v>
      </c>
      <c r="G22" s="68" t="s">
        <v>136</v>
      </c>
    </row>
    <row r="23" spans="1:7" ht="12.75" customHeight="1">
      <c r="A23" s="69" t="s">
        <v>192</v>
      </c>
      <c r="B23" s="242" t="s">
        <v>159</v>
      </c>
      <c r="C23" s="242"/>
      <c r="D23" s="66">
        <v>2</v>
      </c>
      <c r="E23" s="67">
        <f>'Hora Extra (SEG-SAB)'!D79</f>
        <v>0</v>
      </c>
      <c r="F23" s="67">
        <f t="shared" ref="F23:F28" si="0">E23*D23</f>
        <v>0</v>
      </c>
      <c r="G23" s="67">
        <f t="shared" ref="G23:G28" si="1">F23*12</f>
        <v>0</v>
      </c>
    </row>
    <row r="24" spans="1:7" ht="12.75" customHeight="1">
      <c r="A24" s="69" t="s">
        <v>193</v>
      </c>
      <c r="B24" s="246" t="s">
        <v>160</v>
      </c>
      <c r="C24" s="247"/>
      <c r="D24" s="66">
        <v>2</v>
      </c>
      <c r="E24" s="67">
        <f>'Hora Extra (DOM e Feriados)'!D80</f>
        <v>0</v>
      </c>
      <c r="F24" s="67">
        <f t="shared" si="0"/>
        <v>0</v>
      </c>
      <c r="G24" s="67">
        <f t="shared" si="1"/>
        <v>0</v>
      </c>
    </row>
    <row r="25" spans="1:7" ht="24" customHeight="1">
      <c r="A25" s="69" t="s">
        <v>194</v>
      </c>
      <c r="B25" s="246" t="s">
        <v>161</v>
      </c>
      <c r="C25" s="247"/>
      <c r="D25" s="66">
        <v>2</v>
      </c>
      <c r="E25" s="67">
        <f>'Hora Extra com Ad. Noturno'!D82</f>
        <v>0</v>
      </c>
      <c r="F25" s="67">
        <f t="shared" si="0"/>
        <v>0</v>
      </c>
      <c r="G25" s="67">
        <f t="shared" si="1"/>
        <v>0</v>
      </c>
    </row>
    <row r="26" spans="1:7" ht="12.75" customHeight="1">
      <c r="A26" s="69" t="s">
        <v>195</v>
      </c>
      <c r="B26" s="246" t="s">
        <v>162</v>
      </c>
      <c r="C26" s="247"/>
      <c r="D26" s="66">
        <v>5</v>
      </c>
      <c r="E26" s="67">
        <f>'Diárias sem pernoite'!D25</f>
        <v>0</v>
      </c>
      <c r="F26" s="67">
        <f t="shared" si="0"/>
        <v>0</v>
      </c>
      <c r="G26" s="67">
        <f t="shared" si="1"/>
        <v>0</v>
      </c>
    </row>
    <row r="27" spans="1:7" ht="12.75" customHeight="1">
      <c r="A27" s="69" t="s">
        <v>196</v>
      </c>
      <c r="B27" s="246" t="s">
        <v>163</v>
      </c>
      <c r="C27" s="247"/>
      <c r="D27" s="66">
        <v>15</v>
      </c>
      <c r="E27" s="67">
        <f>'Diárias com pernoite'!D25</f>
        <v>0</v>
      </c>
      <c r="F27" s="67">
        <f t="shared" si="0"/>
        <v>0</v>
      </c>
      <c r="G27" s="67">
        <f t="shared" si="1"/>
        <v>0</v>
      </c>
    </row>
    <row r="28" spans="1:7" ht="12.75" customHeight="1">
      <c r="A28" s="69" t="s">
        <v>197</v>
      </c>
      <c r="B28" s="246" t="s">
        <v>164</v>
      </c>
      <c r="C28" s="247"/>
      <c r="D28" s="66">
        <v>1</v>
      </c>
      <c r="E28" s="67">
        <f>Deslocamento!D25</f>
        <v>0</v>
      </c>
      <c r="F28" s="67">
        <f t="shared" si="0"/>
        <v>0</v>
      </c>
      <c r="G28" s="67">
        <f t="shared" si="1"/>
        <v>0</v>
      </c>
    </row>
    <row r="29" spans="1:7" ht="12.75" customHeight="1">
      <c r="A29" s="243" t="s">
        <v>166</v>
      </c>
      <c r="B29" s="243"/>
      <c r="C29" s="243"/>
      <c r="D29" s="243"/>
      <c r="E29" s="243"/>
      <c r="F29" s="70">
        <f>SUM(F23:F28)</f>
        <v>0</v>
      </c>
      <c r="G29" s="70">
        <f>SUM(G23:G28)</f>
        <v>0</v>
      </c>
    </row>
    <row r="30" spans="1:7" ht="12.75" customHeight="1">
      <c r="A30" s="139"/>
      <c r="B30" s="139"/>
      <c r="C30" s="139"/>
      <c r="D30" s="139"/>
      <c r="E30" s="139"/>
      <c r="F30" s="140"/>
      <c r="G30" s="140"/>
    </row>
    <row r="31" spans="1:7" ht="12.75" customHeight="1">
      <c r="A31" s="243" t="s">
        <v>230</v>
      </c>
      <c r="B31" s="243"/>
      <c r="C31" s="243"/>
      <c r="D31" s="243"/>
      <c r="E31" s="243"/>
      <c r="F31" s="243"/>
      <c r="G31" s="70"/>
    </row>
    <row r="32" spans="1:7" ht="12.75" customHeight="1">
      <c r="A32" s="243" t="s">
        <v>231</v>
      </c>
      <c r="B32" s="243"/>
      <c r="C32" s="243"/>
      <c r="D32" s="243"/>
      <c r="E32" s="243"/>
      <c r="F32" s="243"/>
      <c r="G32" s="70">
        <f>Uniformes!F60</f>
        <v>0</v>
      </c>
    </row>
    <row r="33" spans="1:7" ht="12.75" customHeight="1">
      <c r="A33" s="244"/>
      <c r="B33" s="244"/>
      <c r="C33" s="244"/>
      <c r="D33" s="244"/>
      <c r="E33" s="244"/>
      <c r="F33" s="244"/>
      <c r="G33" s="244"/>
    </row>
    <row r="34" spans="1:7" ht="12.75" customHeight="1">
      <c r="A34" s="245" t="s">
        <v>167</v>
      </c>
      <c r="B34" s="245"/>
      <c r="C34" s="245"/>
      <c r="D34" s="245"/>
      <c r="E34" s="245"/>
      <c r="F34" s="84">
        <f>F17+F29</f>
        <v>0</v>
      </c>
      <c r="G34" s="84">
        <f>G17+G29+G32</f>
        <v>0</v>
      </c>
    </row>
    <row r="35" spans="1:7" ht="12.75" customHeight="1"/>
    <row r="36" spans="1:7" ht="12.75" customHeight="1"/>
    <row r="37" spans="1:7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80">
    <mergeCell ref="A32:F32"/>
    <mergeCell ref="A33:G33"/>
    <mergeCell ref="A34:E34"/>
    <mergeCell ref="A29:E29"/>
    <mergeCell ref="B28:C28"/>
    <mergeCell ref="B24:C24"/>
    <mergeCell ref="B25:C25"/>
    <mergeCell ref="B26:C26"/>
    <mergeCell ref="B27:C27"/>
    <mergeCell ref="A31:F31"/>
    <mergeCell ref="B20:C22"/>
    <mergeCell ref="D20:D21"/>
    <mergeCell ref="B23:C23"/>
    <mergeCell ref="B13:C13"/>
    <mergeCell ref="A17:E17"/>
    <mergeCell ref="B14:C14"/>
    <mergeCell ref="B15:C15"/>
    <mergeCell ref="B16:C16"/>
    <mergeCell ref="A20:A22"/>
    <mergeCell ref="GQ6:GR6"/>
    <mergeCell ref="GS6:GT6"/>
    <mergeCell ref="HU6:HV6"/>
    <mergeCell ref="A19:G19"/>
    <mergeCell ref="FS6:FT6"/>
    <mergeCell ref="FU6:FV6"/>
    <mergeCell ref="GI6:GJ6"/>
    <mergeCell ref="GK6:GL6"/>
    <mergeCell ref="EU6:EV6"/>
    <mergeCell ref="EW6:EX6"/>
    <mergeCell ref="FK6:FL6"/>
    <mergeCell ref="FM6:FN6"/>
    <mergeCell ref="FO6:FP6"/>
    <mergeCell ref="FQ6:FR6"/>
    <mergeCell ref="FA6:FB6"/>
    <mergeCell ref="EY6:EZ6"/>
    <mergeCell ref="FI6:FJ6"/>
    <mergeCell ref="DW6:DX6"/>
    <mergeCell ref="DY6:DZ6"/>
    <mergeCell ref="EM6:EN6"/>
    <mergeCell ref="EE6:EF6"/>
    <mergeCell ref="EG6:EH6"/>
    <mergeCell ref="EI6:EJ6"/>
    <mergeCell ref="EK6:EL6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M6:HN6"/>
    <mergeCell ref="EA6:EB6"/>
    <mergeCell ref="EC6:ED6"/>
    <mergeCell ref="CS6:CT6"/>
    <mergeCell ref="CU6:CV6"/>
    <mergeCell ref="CW6:CX6"/>
    <mergeCell ref="CY6:CZ6"/>
    <mergeCell ref="DA6:DB6"/>
    <mergeCell ref="DO6:DP6"/>
    <mergeCell ref="DC6:DD6"/>
    <mergeCell ref="DE6:DF6"/>
    <mergeCell ref="DQ6:DR6"/>
    <mergeCell ref="DS6:DT6"/>
    <mergeCell ref="DU6:DV6"/>
    <mergeCell ref="CK6:CL6"/>
    <mergeCell ref="CM6:CN6"/>
    <mergeCell ref="CO6:CP6"/>
    <mergeCell ref="CE6:CF6"/>
    <mergeCell ref="CG6:CH6"/>
    <mergeCell ref="BA6:BB6"/>
    <mergeCell ref="BC6:BD6"/>
    <mergeCell ref="BE6:BF6"/>
    <mergeCell ref="BS6:BT6"/>
    <mergeCell ref="BG6:BH6"/>
    <mergeCell ref="BI6:BJ6"/>
    <mergeCell ref="BK6:BL6"/>
    <mergeCell ref="BM6:BN6"/>
    <mergeCell ref="AK6:AL6"/>
    <mergeCell ref="AW6:AX6"/>
    <mergeCell ref="AY6:AZ6"/>
    <mergeCell ref="IO5:IP5"/>
    <mergeCell ref="IQ5:IR5"/>
    <mergeCell ref="IS5:IT5"/>
    <mergeCell ref="FW5:FX5"/>
    <mergeCell ref="GA5:GB5"/>
    <mergeCell ref="GC5:GD5"/>
    <mergeCell ref="DK5:DL5"/>
    <mergeCell ref="DM5:DN5"/>
    <mergeCell ref="DS5:DT5"/>
    <mergeCell ref="DU5:DV5"/>
    <mergeCell ref="FK5:FL5"/>
    <mergeCell ref="EU5:EV5"/>
    <mergeCell ref="EW5:EX5"/>
    <mergeCell ref="EY5:EZ5"/>
    <mergeCell ref="FA5:FB5"/>
    <mergeCell ref="EG5:EH5"/>
    <mergeCell ref="DO5:DP5"/>
    <mergeCell ref="DQ5:DR5"/>
    <mergeCell ref="CC6:CD6"/>
    <mergeCell ref="CQ6:CR6"/>
    <mergeCell ref="CI6:CJ6"/>
    <mergeCell ref="IU5:IV5"/>
    <mergeCell ref="A6:E6"/>
    <mergeCell ref="F6:G6"/>
    <mergeCell ref="I6:J6"/>
    <mergeCell ref="K6:L6"/>
    <mergeCell ref="M6:N6"/>
    <mergeCell ref="O6:P6"/>
    <mergeCell ref="GE5:GF5"/>
    <mergeCell ref="HG5:HH5"/>
    <mergeCell ref="HI5:HJ5"/>
    <mergeCell ref="HW5:HX5"/>
    <mergeCell ref="HY5:HZ5"/>
    <mergeCell ref="IA5:IB5"/>
    <mergeCell ref="HK5:HL5"/>
    <mergeCell ref="HM5:HN5"/>
    <mergeCell ref="GQ5:GR5"/>
    <mergeCell ref="GS5:GT5"/>
    <mergeCell ref="FG5:FH5"/>
    <mergeCell ref="FI5:FJ5"/>
    <mergeCell ref="GG5:GH5"/>
    <mergeCell ref="FO5:FP5"/>
    <mergeCell ref="FQ5:FR5"/>
    <mergeCell ref="FS5:FT5"/>
    <mergeCell ref="FU5:FV5"/>
    <mergeCell ref="EE5:EF5"/>
    <mergeCell ref="DW5:DX5"/>
    <mergeCell ref="DY5:DZ5"/>
    <mergeCell ref="EA5:EB5"/>
    <mergeCell ref="EC5:ED5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W5:X5"/>
    <mergeCell ref="CY5:CZ5"/>
    <mergeCell ref="DA5:DB5"/>
    <mergeCell ref="DC5:DD5"/>
    <mergeCell ref="DE5:DF5"/>
    <mergeCell ref="DG5:DH5"/>
    <mergeCell ref="DI5:DJ5"/>
    <mergeCell ref="CU5:CV5"/>
    <mergeCell ref="CW5:CX5"/>
    <mergeCell ref="W6:X6"/>
    <mergeCell ref="CK5:CL5"/>
    <mergeCell ref="BO6:BP6"/>
    <mergeCell ref="BQ6:BR6"/>
    <mergeCell ref="BU6:BV6"/>
    <mergeCell ref="BW6:BX6"/>
    <mergeCell ref="BW5:BX5"/>
    <mergeCell ref="BY6:BZ6"/>
    <mergeCell ref="CA6:CB6"/>
    <mergeCell ref="Y6:Z6"/>
    <mergeCell ref="AA6:AB6"/>
    <mergeCell ref="AC6:AD6"/>
    <mergeCell ref="AE6:AF6"/>
    <mergeCell ref="AG6:AH6"/>
    <mergeCell ref="AI6:AJ6"/>
    <mergeCell ref="AU6:AV6"/>
    <mergeCell ref="AM6:AN6"/>
    <mergeCell ref="CA5:CB5"/>
    <mergeCell ref="CC5:CD5"/>
    <mergeCell ref="CE5:CF5"/>
    <mergeCell ref="CG5:CH5"/>
    <mergeCell ref="AO6:AP6"/>
    <mergeCell ref="AQ6:AR6"/>
    <mergeCell ref="AS6:AT6"/>
    <mergeCell ref="FW6:FX6"/>
    <mergeCell ref="FY6:FZ6"/>
    <mergeCell ref="FC6:FD6"/>
    <mergeCell ref="IA6:IB6"/>
    <mergeCell ref="GY6:GZ6"/>
    <mergeCell ref="HA6:HB6"/>
    <mergeCell ref="FE6:FF6"/>
    <mergeCell ref="FG6:FH6"/>
    <mergeCell ref="BY5:BZ5"/>
    <mergeCell ref="GU6:GV6"/>
    <mergeCell ref="GW6:GX6"/>
    <mergeCell ref="GA6:GB6"/>
    <mergeCell ref="GC6:GD6"/>
    <mergeCell ref="GE6:GF6"/>
    <mergeCell ref="GG6:GH6"/>
    <mergeCell ref="GM6:GN6"/>
    <mergeCell ref="GO6:GP6"/>
    <mergeCell ref="EO6:EP6"/>
    <mergeCell ref="EQ6:ER6"/>
    <mergeCell ref="ES6:ET6"/>
    <mergeCell ref="DG6:DH6"/>
    <mergeCell ref="DI6:DJ6"/>
    <mergeCell ref="DK6:DL6"/>
    <mergeCell ref="DM6:DN6"/>
    <mergeCell ref="GU5:GV5"/>
    <mergeCell ref="GW5:GX5"/>
    <mergeCell ref="IK5:IL5"/>
    <mergeCell ref="GY5:GZ5"/>
    <mergeCell ref="HA5:HB5"/>
    <mergeCell ref="HC5:HD5"/>
    <mergeCell ref="HE5:HF5"/>
    <mergeCell ref="IC5:ID5"/>
    <mergeCell ref="IM5:IN5"/>
    <mergeCell ref="HO5:HP5"/>
    <mergeCell ref="HQ5:HR5"/>
    <mergeCell ref="HS5:HT5"/>
    <mergeCell ref="HU5:HV5"/>
    <mergeCell ref="IE5:IF5"/>
    <mergeCell ref="IG5:IH5"/>
    <mergeCell ref="II5:IJ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EQ5:ER5"/>
    <mergeCell ref="ES5:ET5"/>
    <mergeCell ref="EM5:EN5"/>
    <mergeCell ref="EO5:EP5"/>
    <mergeCell ref="AS5:AT5"/>
    <mergeCell ref="AU5:AV5"/>
    <mergeCell ref="AQ5:AR5"/>
    <mergeCell ref="AW5:AX5"/>
    <mergeCell ref="AC5:AD5"/>
    <mergeCell ref="CQ5:CR5"/>
    <mergeCell ref="CS5:CT5"/>
    <mergeCell ref="CO5:CP5"/>
    <mergeCell ref="CM5:CN5"/>
    <mergeCell ref="BK5:BL5"/>
    <mergeCell ref="BM5:BN5"/>
    <mergeCell ref="BO5:BP5"/>
    <mergeCell ref="BQ5:BR5"/>
    <mergeCell ref="AY5:AZ5"/>
    <mergeCell ref="BA5:BB5"/>
    <mergeCell ref="Y5:Z5"/>
    <mergeCell ref="AA5:AB5"/>
    <mergeCell ref="AM5:AN5"/>
    <mergeCell ref="AO5:AP5"/>
    <mergeCell ref="A5:E5"/>
    <mergeCell ref="F5:G5"/>
    <mergeCell ref="Q5:R5"/>
    <mergeCell ref="AE5:AF5"/>
    <mergeCell ref="AG5:AH5"/>
    <mergeCell ref="AI5:AJ5"/>
    <mergeCell ref="AK5:AL5"/>
    <mergeCell ref="A10:A12"/>
    <mergeCell ref="S5:T5"/>
    <mergeCell ref="U5:V5"/>
    <mergeCell ref="B10:C12"/>
    <mergeCell ref="A9:G9"/>
    <mergeCell ref="D10:D11"/>
    <mergeCell ref="I5:J5"/>
    <mergeCell ref="K5:L5"/>
    <mergeCell ref="M5:N5"/>
    <mergeCell ref="O5:P5"/>
    <mergeCell ref="Q6:R6"/>
    <mergeCell ref="S6:T6"/>
    <mergeCell ref="U6:V6"/>
    <mergeCell ref="A8:G8"/>
  </mergeCells>
  <phoneticPr fontId="15" type="noConversion"/>
  <pageMargins left="1.2598425196850394" right="0.51181102362204722" top="1.1811023622047245" bottom="0.39370078740157483" header="0.31496062992125984" footer="0.31496062992125984"/>
  <pageSetup paperSize="9" scale="98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2"/>
  <sheetViews>
    <sheetView showGridLines="0" view="pageBreakPreview" topLeftCell="A4" zoomScaleNormal="100" zoomScaleSheetLayoutView="100" workbookViewId="0">
      <selection activeCell="D18" sqref="D1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0.7109375" style="86" hidden="1" customWidth="1"/>
    <col min="6" max="16384" width="9.140625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4" t="s">
        <v>34</v>
      </c>
      <c r="C9" s="154"/>
      <c r="D9" s="125"/>
    </row>
    <row r="10" spans="1:4" ht="12.75">
      <c r="A10" s="51" t="s">
        <v>4</v>
      </c>
      <c r="B10" s="154" t="s">
        <v>35</v>
      </c>
      <c r="C10" s="154"/>
      <c r="D10" s="115" t="s">
        <v>190</v>
      </c>
    </row>
    <row r="11" spans="1:4" ht="12.75">
      <c r="A11" s="51" t="s">
        <v>5</v>
      </c>
      <c r="B11" s="154" t="s">
        <v>78</v>
      </c>
      <c r="C11" s="154"/>
      <c r="D11" s="128"/>
    </row>
    <row r="12" spans="1:4" ht="12.75">
      <c r="A12" s="51" t="s">
        <v>6</v>
      </c>
      <c r="B12" s="156" t="s">
        <v>47</v>
      </c>
      <c r="C12" s="157"/>
      <c r="D12" s="128"/>
    </row>
    <row r="13" spans="1:4" ht="12.75">
      <c r="A13" s="51" t="s">
        <v>7</v>
      </c>
      <c r="B13" s="154" t="s">
        <v>36</v>
      </c>
      <c r="C13" s="154"/>
      <c r="D13" s="51">
        <v>12</v>
      </c>
    </row>
    <row r="14" spans="1:4">
      <c r="A14" s="88"/>
      <c r="B14" s="88"/>
      <c r="C14" s="89"/>
      <c r="D14" s="88"/>
    </row>
    <row r="15" spans="1:4" ht="12.75">
      <c r="A15" s="158" t="s">
        <v>38</v>
      </c>
      <c r="B15" s="158"/>
      <c r="C15" s="158"/>
      <c r="D15" s="158"/>
    </row>
    <row r="16" spans="1:4" ht="30" customHeight="1">
      <c r="A16" s="155" t="s">
        <v>39</v>
      </c>
      <c r="B16" s="155"/>
      <c r="C16" s="155"/>
      <c r="D16" s="155"/>
    </row>
    <row r="17" spans="1:4" ht="12.75">
      <c r="A17" s="51">
        <v>1</v>
      </c>
      <c r="B17" s="154" t="s">
        <v>75</v>
      </c>
      <c r="C17" s="154"/>
      <c r="D17" s="51" t="s">
        <v>184</v>
      </c>
    </row>
    <row r="18" spans="1:4" ht="12.75">
      <c r="A18" s="51">
        <v>2</v>
      </c>
      <c r="B18" s="154" t="s">
        <v>76</v>
      </c>
      <c r="C18" s="154"/>
      <c r="D18" s="141" t="s">
        <v>227</v>
      </c>
    </row>
    <row r="19" spans="1:4" ht="12.75">
      <c r="A19" s="51">
        <v>3</v>
      </c>
      <c r="B19" s="154" t="s">
        <v>77</v>
      </c>
      <c r="C19" s="154"/>
      <c r="D19" s="124"/>
    </row>
    <row r="20" spans="1:4" ht="26.25" customHeight="1">
      <c r="A20" s="51">
        <v>4</v>
      </c>
      <c r="B20" s="154" t="s">
        <v>40</v>
      </c>
      <c r="C20" s="154"/>
      <c r="D20" s="51" t="s">
        <v>185</v>
      </c>
    </row>
    <row r="21" spans="1:4" ht="12.75">
      <c r="A21" s="51">
        <v>5</v>
      </c>
      <c r="B21" s="154" t="s">
        <v>41</v>
      </c>
      <c r="C21" s="154"/>
      <c r="D21" s="125"/>
    </row>
    <row r="22" spans="1:4" ht="12.75">
      <c r="A22" s="90"/>
      <c r="B22" s="90"/>
      <c r="C22" s="90"/>
      <c r="D22" s="91"/>
    </row>
    <row r="23" spans="1:4" ht="12.75">
      <c r="A23" s="90"/>
      <c r="B23" s="90"/>
      <c r="C23" s="90"/>
      <c r="D23" s="91"/>
    </row>
    <row r="24" spans="1:4" ht="12.75">
      <c r="A24" s="158" t="s">
        <v>42</v>
      </c>
      <c r="B24" s="158"/>
      <c r="C24" s="158"/>
      <c r="D24" s="158"/>
    </row>
    <row r="25" spans="1:4" ht="12.75">
      <c r="A25" s="92">
        <v>1</v>
      </c>
      <c r="B25" s="155" t="s">
        <v>0</v>
      </c>
      <c r="C25" s="155"/>
      <c r="D25" s="92" t="s">
        <v>1</v>
      </c>
    </row>
    <row r="26" spans="1:4" ht="12.75">
      <c r="A26" s="119" t="s">
        <v>2</v>
      </c>
      <c r="B26" s="154" t="s">
        <v>3</v>
      </c>
      <c r="C26" s="154"/>
      <c r="D26" s="41"/>
    </row>
    <row r="27" spans="1:4" ht="12.75">
      <c r="A27" s="119" t="s">
        <v>4</v>
      </c>
      <c r="B27" s="154" t="s">
        <v>11</v>
      </c>
      <c r="C27" s="154"/>
      <c r="D27" s="41"/>
    </row>
    <row r="28" spans="1:4" ht="15" customHeight="1">
      <c r="A28" s="162" t="s">
        <v>83</v>
      </c>
      <c r="B28" s="163"/>
      <c r="C28" s="164"/>
      <c r="D28" s="94">
        <f>SUM(D26:D27)</f>
        <v>0</v>
      </c>
    </row>
    <row r="29" spans="1:4" ht="24" customHeight="1">
      <c r="A29" s="165" t="s">
        <v>79</v>
      </c>
      <c r="B29" s="166"/>
      <c r="C29" s="166"/>
      <c r="D29" s="166"/>
    </row>
    <row r="30" spans="1:4" ht="12.75">
      <c r="A30" s="167"/>
      <c r="B30" s="168"/>
      <c r="C30" s="168"/>
      <c r="D30" s="168"/>
    </row>
    <row r="31" spans="1:4" ht="15" customHeight="1">
      <c r="A31" s="167" t="s">
        <v>48</v>
      </c>
      <c r="B31" s="168"/>
      <c r="C31" s="168"/>
      <c r="D31" s="168"/>
    </row>
    <row r="32" spans="1:4" s="35" customFormat="1" ht="15" customHeight="1">
      <c r="A32" s="167" t="s">
        <v>49</v>
      </c>
      <c r="B32" s="168"/>
      <c r="C32" s="168"/>
      <c r="D32" s="168"/>
    </row>
    <row r="33" spans="1:4" ht="25.5" customHeight="1">
      <c r="A33" s="118" t="s">
        <v>50</v>
      </c>
      <c r="B33" s="118" t="s">
        <v>56</v>
      </c>
      <c r="C33" s="118" t="s">
        <v>15</v>
      </c>
      <c r="D33" s="118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69" t="s">
        <v>113</v>
      </c>
      <c r="B36" s="169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69" t="s">
        <v>82</v>
      </c>
      <c r="B38" s="169"/>
      <c r="C38" s="22">
        <f>SUM(C36:C37)</f>
        <v>0.1486518</v>
      </c>
      <c r="D38" s="23">
        <f>SUM(D36:D37)</f>
        <v>0</v>
      </c>
    </row>
    <row r="39" spans="1:4" ht="53.25" customHeight="1">
      <c r="A39" s="170" t="s">
        <v>84</v>
      </c>
      <c r="B39" s="171"/>
      <c r="C39" s="171"/>
      <c r="D39" s="172"/>
    </row>
    <row r="40" spans="1:4" ht="40.5" customHeight="1">
      <c r="A40" s="173" t="s">
        <v>85</v>
      </c>
      <c r="B40" s="174"/>
      <c r="C40" s="174"/>
      <c r="D40" s="175"/>
    </row>
    <row r="41" spans="1:4" ht="51.75" customHeight="1">
      <c r="A41" s="159" t="s">
        <v>86</v>
      </c>
      <c r="B41" s="160"/>
      <c r="C41" s="160"/>
      <c r="D41" s="161"/>
    </row>
    <row r="42" spans="1:4" ht="15" customHeight="1">
      <c r="A42" s="111"/>
      <c r="B42" s="112"/>
      <c r="C42" s="112"/>
      <c r="D42" s="112"/>
    </row>
    <row r="43" spans="1:4" ht="25.5" customHeight="1">
      <c r="A43" s="178" t="s">
        <v>51</v>
      </c>
      <c r="B43" s="179"/>
      <c r="C43" s="179"/>
      <c r="D43" s="179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36"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21"/>
      <c r="D47" s="15">
        <f>D28*C47</f>
        <v>0</v>
      </c>
    </row>
    <row r="48" spans="1:4" ht="12.75">
      <c r="A48" s="12" t="s">
        <v>6</v>
      </c>
      <c r="B48" s="13" t="s">
        <v>53</v>
      </c>
      <c r="C48" s="36"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36"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36">
        <v>0.08</v>
      </c>
      <c r="D52" s="15">
        <f>D28*C52</f>
        <v>0</v>
      </c>
    </row>
    <row r="53" spans="1:4" ht="12.75">
      <c r="A53" s="180" t="s">
        <v>91</v>
      </c>
      <c r="B53" s="180"/>
      <c r="C53" s="16">
        <f>SUM(C45:C52)</f>
        <v>0.33800000000000002</v>
      </c>
      <c r="D53" s="17">
        <f>SUM(D45:D52)</f>
        <v>0</v>
      </c>
    </row>
    <row r="54" spans="1:4" ht="27" customHeight="1">
      <c r="A54" s="170" t="s">
        <v>87</v>
      </c>
      <c r="B54" s="171"/>
      <c r="C54" s="171"/>
      <c r="D54" s="172"/>
    </row>
    <row r="55" spans="1:4" ht="27" customHeight="1">
      <c r="A55" s="173" t="s">
        <v>88</v>
      </c>
      <c r="B55" s="174"/>
      <c r="C55" s="174"/>
      <c r="D55" s="175"/>
    </row>
    <row r="56" spans="1:4" ht="27" customHeight="1">
      <c r="A56" s="159" t="s">
        <v>89</v>
      </c>
      <c r="B56" s="160"/>
      <c r="C56" s="160"/>
      <c r="D56" s="161"/>
    </row>
    <row r="57" spans="1:4" ht="15" customHeight="1">
      <c r="A57" s="112"/>
      <c r="B57" s="112"/>
      <c r="C57" s="112"/>
      <c r="D57" s="112"/>
    </row>
    <row r="58" spans="1:4" ht="15" customHeight="1">
      <c r="A58" s="178" t="s">
        <v>58</v>
      </c>
      <c r="B58" s="179"/>
      <c r="C58" s="179"/>
      <c r="D58" s="179"/>
    </row>
    <row r="59" spans="1:4" ht="25.5">
      <c r="A59" s="117" t="s">
        <v>60</v>
      </c>
      <c r="B59" s="117" t="s">
        <v>12</v>
      </c>
      <c r="C59" s="117" t="s">
        <v>32</v>
      </c>
      <c r="D59" s="117" t="s">
        <v>46</v>
      </c>
    </row>
    <row r="60" spans="1:4" ht="12.75">
      <c r="A60" s="8" t="s">
        <v>2</v>
      </c>
      <c r="B60" s="95" t="s">
        <v>90</v>
      </c>
      <c r="C60" s="41"/>
      <c r="D60" s="93">
        <f>IF((C60*22*2)-(D26*6%)&gt;0,(C60*22*2)-(D26*6%),0)</f>
        <v>0</v>
      </c>
    </row>
    <row r="61" spans="1:4" ht="12.75">
      <c r="A61" s="8" t="s">
        <v>4</v>
      </c>
      <c r="B61" s="96" t="s">
        <v>139</v>
      </c>
      <c r="C61" s="41"/>
      <c r="D61" s="93">
        <f>C61*22</f>
        <v>0</v>
      </c>
    </row>
    <row r="62" spans="1:4" ht="12.75">
      <c r="A62" s="8" t="s">
        <v>5</v>
      </c>
      <c r="B62" s="97" t="s">
        <v>140</v>
      </c>
      <c r="C62" s="181"/>
      <c r="D62" s="182"/>
    </row>
    <row r="63" spans="1:4" ht="12.75">
      <c r="A63" s="8" t="s">
        <v>6</v>
      </c>
      <c r="B63" s="54" t="s">
        <v>182</v>
      </c>
      <c r="C63" s="183"/>
      <c r="D63" s="184"/>
    </row>
    <row r="64" spans="1:4" ht="12.75">
      <c r="A64" s="8" t="s">
        <v>7</v>
      </c>
      <c r="B64" s="54" t="s">
        <v>141</v>
      </c>
      <c r="C64" s="183"/>
      <c r="D64" s="184"/>
    </row>
    <row r="65" spans="1:4" ht="12.75">
      <c r="A65" s="8" t="s">
        <v>8</v>
      </c>
      <c r="B65" s="54" t="s">
        <v>142</v>
      </c>
      <c r="C65" s="185"/>
      <c r="D65" s="186"/>
    </row>
    <row r="66" spans="1:4" ht="12.75">
      <c r="A66" s="3"/>
      <c r="B66" s="98" t="s">
        <v>92</v>
      </c>
      <c r="C66" s="187">
        <f>D60+D61+C62+C63+C64+C65</f>
        <v>0</v>
      </c>
      <c r="D66" s="188"/>
    </row>
    <row r="67" spans="1:4" ht="27" customHeight="1">
      <c r="A67" s="176" t="s">
        <v>138</v>
      </c>
      <c r="B67" s="177"/>
      <c r="C67" s="177"/>
      <c r="D67" s="177"/>
    </row>
    <row r="68" spans="1:4">
      <c r="A68" s="189"/>
      <c r="B68" s="190"/>
      <c r="C68" s="190"/>
      <c r="D68" s="190"/>
    </row>
    <row r="69" spans="1:4" ht="29.25" customHeight="1">
      <c r="A69" s="178" t="s">
        <v>59</v>
      </c>
      <c r="B69" s="179"/>
      <c r="C69" s="179"/>
      <c r="D69" s="179"/>
    </row>
    <row r="70" spans="1:4" ht="25.5">
      <c r="A70" s="118">
        <v>2</v>
      </c>
      <c r="B70" s="118" t="s">
        <v>61</v>
      </c>
      <c r="C70" s="118" t="s">
        <v>15</v>
      </c>
      <c r="D70" s="118" t="s">
        <v>1</v>
      </c>
    </row>
    <row r="71" spans="1:4" ht="25.5">
      <c r="A71" s="119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19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19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69" t="s">
        <v>93</v>
      </c>
      <c r="B74" s="169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78" t="s">
        <v>94</v>
      </c>
      <c r="B77" s="179"/>
      <c r="C77" s="179"/>
      <c r="D77" s="179"/>
    </row>
    <row r="78" spans="1:4" ht="18.75" customHeight="1">
      <c r="A78" s="118">
        <v>3</v>
      </c>
      <c r="B78" s="118" t="s">
        <v>21</v>
      </c>
      <c r="C78" s="118" t="s">
        <v>15</v>
      </c>
      <c r="D78" s="118" t="s">
        <v>1</v>
      </c>
    </row>
    <row r="79" spans="1:4" ht="12.75">
      <c r="A79" s="119" t="s">
        <v>2</v>
      </c>
      <c r="B79" s="54" t="s">
        <v>22</v>
      </c>
      <c r="C79" s="56">
        <v>4.1999999999999997E-3</v>
      </c>
      <c r="D79" s="25">
        <f t="shared" ref="D79:D84" si="0">D$28*C79</f>
        <v>0</v>
      </c>
    </row>
    <row r="80" spans="1:4" ht="62.25">
      <c r="A80" s="119" t="s">
        <v>4</v>
      </c>
      <c r="B80" s="54" t="s">
        <v>120</v>
      </c>
      <c r="C80" s="57">
        <f>C79*C52</f>
        <v>3.3599999999999998E-4</v>
      </c>
      <c r="D80" s="25">
        <f t="shared" si="0"/>
        <v>0</v>
      </c>
    </row>
    <row r="81" spans="1:4" ht="62.25">
      <c r="A81" s="119" t="s">
        <v>5</v>
      </c>
      <c r="B81" s="54" t="s">
        <v>121</v>
      </c>
      <c r="C81" s="56">
        <f>50%*C53*C79</f>
        <v>7.0980000000000001E-4</v>
      </c>
      <c r="D81" s="25">
        <f t="shared" si="0"/>
        <v>0</v>
      </c>
    </row>
    <row r="82" spans="1:4" ht="12.75">
      <c r="A82" s="119" t="s">
        <v>6</v>
      </c>
      <c r="B82" s="54" t="s">
        <v>23</v>
      </c>
      <c r="C82" s="56">
        <v>1.9400000000000001E-2</v>
      </c>
      <c r="D82" s="25">
        <f t="shared" si="0"/>
        <v>0</v>
      </c>
    </row>
    <row r="83" spans="1:4" ht="62.25">
      <c r="A83" s="119" t="s">
        <v>7</v>
      </c>
      <c r="B83" s="54" t="s">
        <v>122</v>
      </c>
      <c r="C83" s="57">
        <f>C53*C82</f>
        <v>6.5572000000000009E-3</v>
      </c>
      <c r="D83" s="25">
        <f t="shared" si="0"/>
        <v>0</v>
      </c>
    </row>
    <row r="84" spans="1:4" ht="62.25">
      <c r="A84" s="119" t="s">
        <v>8</v>
      </c>
      <c r="B84" s="54" t="s">
        <v>123</v>
      </c>
      <c r="C84" s="56">
        <f>50%*C53*C82</f>
        <v>3.2786000000000004E-3</v>
      </c>
      <c r="D84" s="25">
        <f t="shared" si="0"/>
        <v>0</v>
      </c>
    </row>
    <row r="85" spans="1:4" ht="12.75">
      <c r="A85" s="169" t="s">
        <v>95</v>
      </c>
      <c r="B85" s="169"/>
      <c r="C85" s="26">
        <f>SUM(C79:C84)</f>
        <v>3.4481600000000001E-2</v>
      </c>
      <c r="D85" s="9">
        <f>SUM(D79:D84)</f>
        <v>0</v>
      </c>
    </row>
    <row r="86" spans="1:4" ht="66" customHeight="1">
      <c r="A86" s="191" t="s">
        <v>124</v>
      </c>
      <c r="B86" s="192"/>
      <c r="C86" s="192"/>
      <c r="D86" s="192"/>
    </row>
    <row r="87" spans="1:4" ht="12.75">
      <c r="A87" s="111"/>
      <c r="B87" s="112"/>
      <c r="C87" s="112"/>
      <c r="D87" s="112"/>
    </row>
    <row r="88" spans="1:4" ht="12.75">
      <c r="A88" s="178" t="s">
        <v>63</v>
      </c>
      <c r="B88" s="179"/>
      <c r="C88" s="179"/>
      <c r="D88" s="179"/>
    </row>
    <row r="89" spans="1:4"/>
    <row r="90" spans="1:4" ht="51" customHeight="1">
      <c r="A90" s="193" t="s">
        <v>96</v>
      </c>
      <c r="B90" s="194"/>
      <c r="C90" s="194"/>
      <c r="D90" s="195"/>
    </row>
    <row r="91" spans="1:4" ht="12.75">
      <c r="A91" s="113"/>
      <c r="B91" s="114"/>
      <c r="C91" s="114"/>
      <c r="D91" s="114"/>
    </row>
    <row r="92" spans="1:4" ht="24.75" customHeight="1">
      <c r="A92" s="178" t="s">
        <v>97</v>
      </c>
      <c r="B92" s="179"/>
      <c r="C92" s="179"/>
      <c r="D92" s="179"/>
    </row>
    <row r="93" spans="1:4" ht="19.5" customHeight="1">
      <c r="A93" s="118" t="s">
        <v>14</v>
      </c>
      <c r="B93" s="118" t="s">
        <v>64</v>
      </c>
      <c r="C93" s="118" t="s">
        <v>15</v>
      </c>
      <c r="D93" s="118" t="s">
        <v>1</v>
      </c>
    </row>
    <row r="94" spans="1:4" ht="38.25">
      <c r="A94" s="119" t="s">
        <v>2</v>
      </c>
      <c r="B94" s="24" t="s">
        <v>99</v>
      </c>
      <c r="C94" s="58">
        <v>9.9400000000000002E-2</v>
      </c>
      <c r="D94" s="4">
        <f t="shared" ref="D94:D99" si="1">D$28*C94</f>
        <v>0</v>
      </c>
    </row>
    <row r="95" spans="1:4" ht="12.75">
      <c r="A95" s="119" t="s">
        <v>4</v>
      </c>
      <c r="B95" s="24" t="s">
        <v>100</v>
      </c>
      <c r="C95" s="121">
        <v>1.9416666666666665E-2</v>
      </c>
      <c r="D95" s="4">
        <f t="shared" si="1"/>
        <v>0</v>
      </c>
    </row>
    <row r="96" spans="1:4" ht="25.5">
      <c r="A96" s="119" t="s">
        <v>5</v>
      </c>
      <c r="B96" s="24" t="s">
        <v>101</v>
      </c>
      <c r="C96" s="121">
        <v>3.5000000000000005E-4</v>
      </c>
      <c r="D96" s="4">
        <f t="shared" si="1"/>
        <v>0</v>
      </c>
    </row>
    <row r="97" spans="1:4" ht="25.5">
      <c r="A97" s="119" t="s">
        <v>6</v>
      </c>
      <c r="B97" s="24" t="s">
        <v>102</v>
      </c>
      <c r="C97" s="121">
        <v>1.5999999999999999E-3</v>
      </c>
      <c r="D97" s="4">
        <f t="shared" si="1"/>
        <v>0</v>
      </c>
    </row>
    <row r="98" spans="1:4" ht="25.5">
      <c r="A98" s="119" t="s">
        <v>7</v>
      </c>
      <c r="B98" s="24" t="s">
        <v>103</v>
      </c>
      <c r="C98" s="121">
        <v>4.8000000000000007E-4</v>
      </c>
      <c r="D98" s="4">
        <f t="shared" si="1"/>
        <v>0</v>
      </c>
    </row>
    <row r="99" spans="1:4" ht="12.75">
      <c r="A99" s="119" t="s">
        <v>8</v>
      </c>
      <c r="B99" s="24" t="s">
        <v>104</v>
      </c>
      <c r="C99" s="121">
        <v>0</v>
      </c>
      <c r="D99" s="4">
        <f t="shared" si="1"/>
        <v>0</v>
      </c>
    </row>
    <row r="100" spans="1:4" ht="12.75">
      <c r="A100" s="169" t="s">
        <v>119</v>
      </c>
      <c r="B100" s="169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69" t="s">
        <v>98</v>
      </c>
      <c r="B102" s="169"/>
      <c r="C102" s="27">
        <f>C100+C101</f>
        <v>0.16222804000000002</v>
      </c>
      <c r="D102" s="9">
        <f>D100+D101</f>
        <v>0</v>
      </c>
    </row>
    <row r="103" spans="1:4" ht="12.75">
      <c r="A103" s="111"/>
      <c r="B103" s="112"/>
      <c r="C103" s="112"/>
      <c r="D103" s="112"/>
    </row>
    <row r="104" spans="1:4" ht="26.25" customHeight="1">
      <c r="A104" s="178" t="s">
        <v>105</v>
      </c>
      <c r="B104" s="179"/>
      <c r="C104" s="179"/>
      <c r="D104" s="179"/>
    </row>
    <row r="105" spans="1:4" ht="25.5">
      <c r="A105" s="118">
        <v>4</v>
      </c>
      <c r="B105" s="118" t="s">
        <v>65</v>
      </c>
      <c r="C105" s="118" t="s">
        <v>15</v>
      </c>
      <c r="D105" s="118" t="s">
        <v>1</v>
      </c>
    </row>
    <row r="106" spans="1:4" ht="12.75">
      <c r="A106" s="119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69" t="s">
        <v>106</v>
      </c>
      <c r="B107" s="169"/>
      <c r="C107" s="30" t="s">
        <v>62</v>
      </c>
      <c r="D107" s="9">
        <f>SUM(D106:D106)</f>
        <v>0</v>
      </c>
    </row>
    <row r="108" spans="1:4" ht="12.75">
      <c r="A108" s="111"/>
      <c r="B108" s="112"/>
      <c r="C108" s="112"/>
      <c r="D108" s="112"/>
    </row>
    <row r="109" spans="1:4" ht="12.75">
      <c r="A109" s="178" t="s">
        <v>66</v>
      </c>
      <c r="B109" s="179"/>
      <c r="C109" s="179"/>
      <c r="D109" s="179"/>
    </row>
    <row r="110" spans="1:4" ht="12.75">
      <c r="A110" s="117">
        <v>5</v>
      </c>
      <c r="B110" s="197" t="s">
        <v>13</v>
      </c>
      <c r="C110" s="197"/>
      <c r="D110" s="117" t="s">
        <v>1</v>
      </c>
    </row>
    <row r="111" spans="1:4" ht="12.75">
      <c r="A111" s="119" t="s">
        <v>2</v>
      </c>
      <c r="B111" s="198" t="s">
        <v>181</v>
      </c>
      <c r="C111" s="198"/>
      <c r="D111" s="122"/>
    </row>
    <row r="112" spans="1:4" ht="12.75">
      <c r="A112" s="119" t="s">
        <v>4</v>
      </c>
      <c r="B112" s="198" t="s">
        <v>11</v>
      </c>
      <c r="C112" s="198"/>
      <c r="D112" s="122"/>
    </row>
    <row r="113" spans="1:5" ht="12.75">
      <c r="A113" s="3"/>
      <c r="B113" s="169" t="s">
        <v>108</v>
      </c>
      <c r="C113" s="169"/>
      <c r="D113" s="9">
        <f>SUM(D111:D111)</f>
        <v>0</v>
      </c>
    </row>
    <row r="114" spans="1:5">
      <c r="A114" s="199" t="s">
        <v>109</v>
      </c>
      <c r="B114" s="200"/>
      <c r="C114" s="200"/>
      <c r="D114" s="200"/>
    </row>
    <row r="115" spans="1:5" ht="12.75">
      <c r="A115" s="201"/>
      <c r="B115" s="202"/>
      <c r="C115" s="202"/>
      <c r="D115" s="202"/>
    </row>
    <row r="116" spans="1:5" s="31" customFormat="1" ht="12.75">
      <c r="A116" s="203" t="s">
        <v>67</v>
      </c>
      <c r="B116" s="203"/>
      <c r="C116" s="203"/>
      <c r="D116" s="203"/>
    </row>
    <row r="117" spans="1:5" ht="12.75">
      <c r="A117" s="118">
        <v>6</v>
      </c>
      <c r="B117" s="118" t="s">
        <v>24</v>
      </c>
      <c r="C117" s="118" t="s">
        <v>15</v>
      </c>
      <c r="D117" s="118" t="s">
        <v>1</v>
      </c>
    </row>
    <row r="118" spans="1:5" ht="12.75">
      <c r="A118" s="8" t="s">
        <v>2</v>
      </c>
      <c r="B118" s="32" t="s">
        <v>25</v>
      </c>
      <c r="C118" s="121"/>
      <c r="D118" s="5">
        <f>(D28+D74+D85+D107+D113)*C118</f>
        <v>0</v>
      </c>
      <c r="E118" s="123"/>
    </row>
    <row r="119" spans="1:5" ht="12.75">
      <c r="A119" s="8" t="s">
        <v>4</v>
      </c>
      <c r="B119" s="32" t="s">
        <v>27</v>
      </c>
      <c r="C119" s="121"/>
      <c r="D119" s="5">
        <f>(D28+D74+D85+D107+D113+D118)*C119</f>
        <v>0</v>
      </c>
    </row>
    <row r="120" spans="1:5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  <c r="E120" s="123"/>
    </row>
    <row r="121" spans="1:5" ht="12.75">
      <c r="A121" s="10"/>
      <c r="B121" s="32" t="s">
        <v>43</v>
      </c>
      <c r="C121" s="55">
        <v>6.4999999999999997E-3</v>
      </c>
      <c r="D121" s="5">
        <f>((D135+D118+D119)/(1-C120))*C121</f>
        <v>0</v>
      </c>
      <c r="E121" s="123"/>
    </row>
    <row r="122" spans="1:5" ht="12.75">
      <c r="A122" s="10"/>
      <c r="B122" s="32" t="s">
        <v>44</v>
      </c>
      <c r="C122" s="58">
        <v>0.03</v>
      </c>
      <c r="D122" s="5">
        <f>((D135+D118+D119)/(1-C120))*C122</f>
        <v>0</v>
      </c>
      <c r="E122" s="123"/>
    </row>
    <row r="123" spans="1:5" ht="12.75">
      <c r="A123" s="10"/>
      <c r="B123" s="32" t="s">
        <v>45</v>
      </c>
      <c r="C123" s="55">
        <v>0.05</v>
      </c>
      <c r="D123" s="5">
        <f>((D135+D118+D119)/(1-C120))*C123</f>
        <v>0</v>
      </c>
      <c r="E123" s="123"/>
    </row>
    <row r="124" spans="1:5" ht="12.75">
      <c r="A124" s="3"/>
      <c r="B124" s="116" t="s">
        <v>110</v>
      </c>
      <c r="C124" s="27"/>
      <c r="D124" s="9">
        <f>D118+D119+D120</f>
        <v>0</v>
      </c>
    </row>
    <row r="125" spans="1:5" ht="12.75">
      <c r="A125" s="40" t="s">
        <v>111</v>
      </c>
      <c r="B125" s="39"/>
      <c r="C125" s="39"/>
      <c r="D125" s="35"/>
    </row>
    <row r="126" spans="1:5" ht="12.75">
      <c r="A126" s="40" t="s">
        <v>112</v>
      </c>
      <c r="B126" s="35"/>
      <c r="C126" s="35"/>
      <c r="D126" s="35"/>
    </row>
    <row r="127" spans="1:5">
      <c r="A127" s="35"/>
      <c r="B127" s="35"/>
      <c r="C127" s="35"/>
      <c r="D127" s="35"/>
    </row>
    <row r="128" spans="1:5" ht="12.75">
      <c r="A128" s="203" t="s">
        <v>68</v>
      </c>
      <c r="B128" s="203"/>
      <c r="C128" s="203"/>
      <c r="D128" s="203"/>
    </row>
    <row r="129" spans="1:4" ht="24" customHeight="1">
      <c r="A129" s="3"/>
      <c r="B129" s="204" t="s">
        <v>28</v>
      </c>
      <c r="C129" s="204"/>
      <c r="D129" s="118" t="s">
        <v>29</v>
      </c>
    </row>
    <row r="130" spans="1:4" ht="12.75">
      <c r="A130" s="28" t="s">
        <v>2</v>
      </c>
      <c r="B130" s="196" t="s">
        <v>30</v>
      </c>
      <c r="C130" s="196"/>
      <c r="D130" s="25">
        <f>D28</f>
        <v>0</v>
      </c>
    </row>
    <row r="131" spans="1:4" ht="12.75">
      <c r="A131" s="28" t="s">
        <v>4</v>
      </c>
      <c r="B131" s="196" t="s">
        <v>69</v>
      </c>
      <c r="C131" s="196"/>
      <c r="D131" s="25">
        <f>D74</f>
        <v>0</v>
      </c>
    </row>
    <row r="132" spans="1:4" ht="12.75">
      <c r="A132" s="28" t="s">
        <v>5</v>
      </c>
      <c r="B132" s="196" t="s">
        <v>70</v>
      </c>
      <c r="C132" s="196"/>
      <c r="D132" s="25">
        <f>D85</f>
        <v>0</v>
      </c>
    </row>
    <row r="133" spans="1:4" ht="24" customHeight="1">
      <c r="A133" s="28" t="s">
        <v>6</v>
      </c>
      <c r="B133" s="196" t="s">
        <v>71</v>
      </c>
      <c r="C133" s="196"/>
      <c r="D133" s="4">
        <f>D107</f>
        <v>0</v>
      </c>
    </row>
    <row r="134" spans="1:4" ht="12.75">
      <c r="A134" s="28" t="s">
        <v>7</v>
      </c>
      <c r="B134" s="196" t="s">
        <v>72</v>
      </c>
      <c r="C134" s="196"/>
      <c r="D134" s="25">
        <f>D113</f>
        <v>0</v>
      </c>
    </row>
    <row r="135" spans="1:4" ht="16.5" customHeight="1">
      <c r="A135" s="169" t="s">
        <v>73</v>
      </c>
      <c r="B135" s="169"/>
      <c r="C135" s="169"/>
      <c r="D135" s="9">
        <f>SUM(D130:D134)</f>
        <v>0</v>
      </c>
    </row>
    <row r="136" spans="1:4" ht="12.75">
      <c r="A136" s="28" t="s">
        <v>8</v>
      </c>
      <c r="B136" s="206" t="s">
        <v>74</v>
      </c>
      <c r="C136" s="206"/>
      <c r="D136" s="25">
        <f>D124</f>
        <v>0</v>
      </c>
    </row>
    <row r="137" spans="1:4" ht="16.5" customHeight="1">
      <c r="A137" s="169" t="s">
        <v>31</v>
      </c>
      <c r="B137" s="169"/>
      <c r="C137" s="169"/>
      <c r="D137" s="9">
        <f>TRUNC((D135+D136),2)</f>
        <v>0</v>
      </c>
    </row>
    <row r="138" spans="1:4" ht="12.75" hidden="1" customHeight="1">
      <c r="A138" s="205" t="s">
        <v>115</v>
      </c>
      <c r="B138" s="205"/>
      <c r="C138" s="205"/>
      <c r="D138" s="205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2"/>
  <sheetViews>
    <sheetView showGridLines="0" view="pageBreakPreview" zoomScaleNormal="100" zoomScaleSheetLayoutView="100" workbookViewId="0">
      <selection activeCell="D18" sqref="D1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4" t="s">
        <v>34</v>
      </c>
      <c r="C9" s="154"/>
      <c r="D9" s="125"/>
    </row>
    <row r="10" spans="1:4" ht="12.75">
      <c r="A10" s="51" t="s">
        <v>4</v>
      </c>
      <c r="B10" s="154" t="s">
        <v>35</v>
      </c>
      <c r="C10" s="154"/>
      <c r="D10" s="115" t="s">
        <v>190</v>
      </c>
    </row>
    <row r="11" spans="1:4" ht="12.75">
      <c r="A11" s="51" t="s">
        <v>5</v>
      </c>
      <c r="B11" s="154" t="s">
        <v>78</v>
      </c>
      <c r="C11" s="154"/>
      <c r="D11" s="128"/>
    </row>
    <row r="12" spans="1:4" ht="12.75">
      <c r="A12" s="51" t="s">
        <v>6</v>
      </c>
      <c r="B12" s="156" t="s">
        <v>47</v>
      </c>
      <c r="C12" s="157"/>
      <c r="D12" s="128"/>
    </row>
    <row r="13" spans="1:4" ht="12.75">
      <c r="A13" s="51" t="s">
        <v>7</v>
      </c>
      <c r="B13" s="154" t="s">
        <v>36</v>
      </c>
      <c r="C13" s="154"/>
      <c r="D13" s="51">
        <v>12</v>
      </c>
    </row>
    <row r="14" spans="1:4">
      <c r="A14" s="88"/>
      <c r="B14" s="88"/>
      <c r="C14" s="89"/>
      <c r="D14" s="88"/>
    </row>
    <row r="15" spans="1:4" ht="12.75">
      <c r="A15" s="158" t="s">
        <v>38</v>
      </c>
      <c r="B15" s="158"/>
      <c r="C15" s="158"/>
      <c r="D15" s="158"/>
    </row>
    <row r="16" spans="1:4" ht="30" customHeight="1">
      <c r="A16" s="155" t="s">
        <v>39</v>
      </c>
      <c r="B16" s="155"/>
      <c r="C16" s="155"/>
      <c r="D16" s="155"/>
    </row>
    <row r="17" spans="1:4" ht="12.75">
      <c r="A17" s="51">
        <v>1</v>
      </c>
      <c r="B17" s="154" t="s">
        <v>75</v>
      </c>
      <c r="C17" s="154"/>
      <c r="D17" s="51" t="s">
        <v>187</v>
      </c>
    </row>
    <row r="18" spans="1:4" ht="12.75">
      <c r="A18" s="51">
        <v>2</v>
      </c>
      <c r="B18" s="154" t="s">
        <v>76</v>
      </c>
      <c r="C18" s="154"/>
      <c r="D18" s="141" t="s">
        <v>228</v>
      </c>
    </row>
    <row r="19" spans="1:4" ht="12.75">
      <c r="A19" s="51">
        <v>3</v>
      </c>
      <c r="B19" s="154" t="s">
        <v>77</v>
      </c>
      <c r="C19" s="154"/>
      <c r="D19" s="124"/>
    </row>
    <row r="20" spans="1:4" ht="26.25" customHeight="1">
      <c r="A20" s="51">
        <v>4</v>
      </c>
      <c r="B20" s="154" t="s">
        <v>40</v>
      </c>
      <c r="C20" s="154"/>
      <c r="D20" s="51" t="s">
        <v>186</v>
      </c>
    </row>
    <row r="21" spans="1:4" ht="12.75">
      <c r="A21" s="51">
        <v>5</v>
      </c>
      <c r="B21" s="154" t="s">
        <v>41</v>
      </c>
      <c r="C21" s="154"/>
      <c r="D21" s="125"/>
    </row>
    <row r="22" spans="1:4" ht="12.75">
      <c r="A22" s="90"/>
      <c r="B22" s="90"/>
      <c r="C22" s="90"/>
      <c r="D22" s="91"/>
    </row>
    <row r="23" spans="1:4" ht="12.75">
      <c r="A23" s="90"/>
      <c r="B23" s="90"/>
      <c r="C23" s="90"/>
      <c r="D23" s="91"/>
    </row>
    <row r="24" spans="1:4" ht="12.75">
      <c r="A24" s="158" t="s">
        <v>42</v>
      </c>
      <c r="B24" s="158"/>
      <c r="C24" s="158"/>
      <c r="D24" s="158"/>
    </row>
    <row r="25" spans="1:4" ht="12.75">
      <c r="A25" s="92">
        <v>1</v>
      </c>
      <c r="B25" s="155" t="s">
        <v>0</v>
      </c>
      <c r="C25" s="155"/>
      <c r="D25" s="92" t="s">
        <v>1</v>
      </c>
    </row>
    <row r="26" spans="1:4" ht="12.75">
      <c r="A26" s="119" t="s">
        <v>2</v>
      </c>
      <c r="B26" s="154" t="s">
        <v>3</v>
      </c>
      <c r="C26" s="154"/>
      <c r="D26" s="41"/>
    </row>
    <row r="27" spans="1:4" ht="12.75">
      <c r="A27" s="119" t="s">
        <v>4</v>
      </c>
      <c r="B27" s="154" t="s">
        <v>11</v>
      </c>
      <c r="C27" s="154"/>
      <c r="D27" s="41"/>
    </row>
    <row r="28" spans="1:4" ht="15" customHeight="1">
      <c r="A28" s="162" t="s">
        <v>83</v>
      </c>
      <c r="B28" s="163"/>
      <c r="C28" s="164"/>
      <c r="D28" s="94">
        <f>SUM(D26:D27)</f>
        <v>0</v>
      </c>
    </row>
    <row r="29" spans="1:4" ht="24" customHeight="1">
      <c r="A29" s="165" t="s">
        <v>79</v>
      </c>
      <c r="B29" s="166"/>
      <c r="C29" s="166"/>
      <c r="D29" s="166"/>
    </row>
    <row r="30" spans="1:4" ht="12.75">
      <c r="A30" s="167"/>
      <c r="B30" s="168"/>
      <c r="C30" s="168"/>
      <c r="D30" s="168"/>
    </row>
    <row r="31" spans="1:4" ht="15" customHeight="1">
      <c r="A31" s="167" t="s">
        <v>48</v>
      </c>
      <c r="B31" s="168"/>
      <c r="C31" s="168"/>
      <c r="D31" s="168"/>
    </row>
    <row r="32" spans="1:4" s="35" customFormat="1" ht="15" customHeight="1">
      <c r="A32" s="167" t="s">
        <v>49</v>
      </c>
      <c r="B32" s="168"/>
      <c r="C32" s="168"/>
      <c r="D32" s="168"/>
    </row>
    <row r="33" spans="1:4" ht="25.5" customHeight="1">
      <c r="A33" s="118" t="s">
        <v>50</v>
      </c>
      <c r="B33" s="118" t="s">
        <v>56</v>
      </c>
      <c r="C33" s="118" t="s">
        <v>15</v>
      </c>
      <c r="D33" s="118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69" t="s">
        <v>113</v>
      </c>
      <c r="B36" s="169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69" t="s">
        <v>82</v>
      </c>
      <c r="B38" s="169"/>
      <c r="C38" s="22">
        <f>SUM(C36:C37)</f>
        <v>0.1486518</v>
      </c>
      <c r="D38" s="23">
        <f>SUM(D36:D37)</f>
        <v>0</v>
      </c>
    </row>
    <row r="39" spans="1:4" ht="53.25" customHeight="1">
      <c r="A39" s="170" t="s">
        <v>84</v>
      </c>
      <c r="B39" s="171"/>
      <c r="C39" s="171"/>
      <c r="D39" s="172"/>
    </row>
    <row r="40" spans="1:4" ht="40.5" customHeight="1">
      <c r="A40" s="173" t="s">
        <v>85</v>
      </c>
      <c r="B40" s="174"/>
      <c r="C40" s="174"/>
      <c r="D40" s="175"/>
    </row>
    <row r="41" spans="1:4" ht="51.75" customHeight="1">
      <c r="A41" s="159" t="s">
        <v>86</v>
      </c>
      <c r="B41" s="160"/>
      <c r="C41" s="160"/>
      <c r="D41" s="161"/>
    </row>
    <row r="42" spans="1:4" ht="15" customHeight="1">
      <c r="A42" s="111"/>
      <c r="B42" s="112"/>
      <c r="C42" s="112"/>
      <c r="D42" s="112"/>
    </row>
    <row r="43" spans="1:4" ht="25.5" customHeight="1">
      <c r="A43" s="178" t="s">
        <v>51</v>
      </c>
      <c r="B43" s="179"/>
      <c r="C43" s="179"/>
      <c r="D43" s="179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Goiania'!C45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Goiania'!C46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29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Goiania'!C48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Goiania'!C49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Goiania'!C50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Goiania'!C51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Goiania'!C52</f>
        <v>0.08</v>
      </c>
      <c r="D52" s="15">
        <f>D28*C52</f>
        <v>0</v>
      </c>
    </row>
    <row r="53" spans="1:4" ht="12.75">
      <c r="A53" s="180" t="s">
        <v>91</v>
      </c>
      <c r="B53" s="180"/>
      <c r="C53" s="16">
        <f>SUM(C45:C52)</f>
        <v>0.33800000000000002</v>
      </c>
      <c r="D53" s="17">
        <f>SUM(D45:D52)</f>
        <v>0</v>
      </c>
    </row>
    <row r="54" spans="1:4" ht="27" customHeight="1">
      <c r="A54" s="170" t="s">
        <v>87</v>
      </c>
      <c r="B54" s="171"/>
      <c r="C54" s="171"/>
      <c r="D54" s="172"/>
    </row>
    <row r="55" spans="1:4" ht="27" customHeight="1">
      <c r="A55" s="173" t="s">
        <v>88</v>
      </c>
      <c r="B55" s="174"/>
      <c r="C55" s="174"/>
      <c r="D55" s="175"/>
    </row>
    <row r="56" spans="1:4" ht="27" customHeight="1">
      <c r="A56" s="159" t="s">
        <v>89</v>
      </c>
      <c r="B56" s="160"/>
      <c r="C56" s="160"/>
      <c r="D56" s="161"/>
    </row>
    <row r="57" spans="1:4" ht="15" customHeight="1">
      <c r="A57" s="112"/>
      <c r="B57" s="112"/>
      <c r="C57" s="112"/>
      <c r="D57" s="112"/>
    </row>
    <row r="58" spans="1:4" ht="15" customHeight="1">
      <c r="A58" s="178" t="s">
        <v>58</v>
      </c>
      <c r="B58" s="179"/>
      <c r="C58" s="179"/>
      <c r="D58" s="179"/>
    </row>
    <row r="59" spans="1:4" ht="25.5">
      <c r="A59" s="117" t="s">
        <v>60</v>
      </c>
      <c r="B59" s="117" t="s">
        <v>12</v>
      </c>
      <c r="C59" s="117" t="s">
        <v>32</v>
      </c>
      <c r="D59" s="117" t="s">
        <v>46</v>
      </c>
    </row>
    <row r="60" spans="1:4" ht="12.75">
      <c r="A60" s="8" t="s">
        <v>2</v>
      </c>
      <c r="B60" s="95" t="s">
        <v>90</v>
      </c>
      <c r="C60" s="41"/>
      <c r="D60" s="93">
        <f>IF((C60*22*2)-(D26*6%)&gt;0,(C60*22*2)-(D26*6%),0)</f>
        <v>0</v>
      </c>
    </row>
    <row r="61" spans="1:4" ht="12.75">
      <c r="A61" s="8" t="s">
        <v>4</v>
      </c>
      <c r="B61" s="96" t="s">
        <v>139</v>
      </c>
      <c r="C61" s="41"/>
      <c r="D61" s="93">
        <f>C61*22</f>
        <v>0</v>
      </c>
    </row>
    <row r="62" spans="1:4" ht="12.75">
      <c r="A62" s="8" t="s">
        <v>5</v>
      </c>
      <c r="B62" s="97" t="s">
        <v>140</v>
      </c>
      <c r="C62" s="181"/>
      <c r="D62" s="182"/>
    </row>
    <row r="63" spans="1:4" ht="12.75">
      <c r="A63" s="8" t="s">
        <v>6</v>
      </c>
      <c r="B63" s="54" t="s">
        <v>182</v>
      </c>
      <c r="C63" s="183"/>
      <c r="D63" s="184"/>
    </row>
    <row r="64" spans="1:4" ht="12.75">
      <c r="A64" s="8" t="s">
        <v>7</v>
      </c>
      <c r="B64" s="54" t="s">
        <v>141</v>
      </c>
      <c r="C64" s="183"/>
      <c r="D64" s="184"/>
    </row>
    <row r="65" spans="1:4" ht="12.75">
      <c r="A65" s="8" t="s">
        <v>8</v>
      </c>
      <c r="B65" s="54" t="s">
        <v>142</v>
      </c>
      <c r="C65" s="185"/>
      <c r="D65" s="186"/>
    </row>
    <row r="66" spans="1:4" ht="12.75">
      <c r="A66" s="3"/>
      <c r="B66" s="98" t="s">
        <v>92</v>
      </c>
      <c r="C66" s="187">
        <f>D60+D61+C62+C63+C64+C65</f>
        <v>0</v>
      </c>
      <c r="D66" s="188"/>
    </row>
    <row r="67" spans="1:4" ht="27" customHeight="1">
      <c r="A67" s="176" t="s">
        <v>138</v>
      </c>
      <c r="B67" s="177"/>
      <c r="C67" s="177"/>
      <c r="D67" s="177"/>
    </row>
    <row r="68" spans="1:4">
      <c r="A68" s="189"/>
      <c r="B68" s="190"/>
      <c r="C68" s="190"/>
      <c r="D68" s="190"/>
    </row>
    <row r="69" spans="1:4" ht="29.25" customHeight="1">
      <c r="A69" s="178" t="s">
        <v>59</v>
      </c>
      <c r="B69" s="179"/>
      <c r="C69" s="179"/>
      <c r="D69" s="179"/>
    </row>
    <row r="70" spans="1:4" ht="25.5">
      <c r="A70" s="118">
        <v>2</v>
      </c>
      <c r="B70" s="118" t="s">
        <v>61</v>
      </c>
      <c r="C70" s="118" t="s">
        <v>15</v>
      </c>
      <c r="D70" s="118" t="s">
        <v>1</v>
      </c>
    </row>
    <row r="71" spans="1:4" ht="25.5">
      <c r="A71" s="119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19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19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69" t="s">
        <v>93</v>
      </c>
      <c r="B74" s="169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78" t="s">
        <v>94</v>
      </c>
      <c r="B77" s="179"/>
      <c r="C77" s="179"/>
      <c r="D77" s="179"/>
    </row>
    <row r="78" spans="1:4" ht="18.75" customHeight="1">
      <c r="A78" s="118">
        <v>3</v>
      </c>
      <c r="B78" s="118" t="s">
        <v>21</v>
      </c>
      <c r="C78" s="118" t="s">
        <v>15</v>
      </c>
      <c r="D78" s="118" t="s">
        <v>1</v>
      </c>
    </row>
    <row r="79" spans="1:4" ht="12.75">
      <c r="A79" s="119" t="s">
        <v>2</v>
      </c>
      <c r="B79" s="54" t="s">
        <v>22</v>
      </c>
      <c r="C79" s="56">
        <f>'Recepcionista - Goiania'!C79</f>
        <v>4.1999999999999997E-3</v>
      </c>
      <c r="D79" s="25">
        <f t="shared" ref="D79:D84" si="0">D$28*C79</f>
        <v>0</v>
      </c>
    </row>
    <row r="80" spans="1:4" ht="62.25">
      <c r="A80" s="119" t="s">
        <v>4</v>
      </c>
      <c r="B80" s="54" t="s">
        <v>120</v>
      </c>
      <c r="C80" s="56">
        <f>'Recepcionista - Goiania'!C80</f>
        <v>3.3599999999999998E-4</v>
      </c>
      <c r="D80" s="25">
        <f t="shared" si="0"/>
        <v>0</v>
      </c>
    </row>
    <row r="81" spans="1:4" ht="62.25">
      <c r="A81" s="119" t="s">
        <v>5</v>
      </c>
      <c r="B81" s="54" t="s">
        <v>121</v>
      </c>
      <c r="C81" s="56">
        <f>'Recepcionista - Goiania'!C81</f>
        <v>7.0980000000000001E-4</v>
      </c>
      <c r="D81" s="25">
        <f t="shared" si="0"/>
        <v>0</v>
      </c>
    </row>
    <row r="82" spans="1:4" ht="12.75">
      <c r="A82" s="119" t="s">
        <v>6</v>
      </c>
      <c r="B82" s="54" t="s">
        <v>23</v>
      </c>
      <c r="C82" s="56">
        <f>'Recepcionista - Goiania'!C82</f>
        <v>1.9400000000000001E-2</v>
      </c>
      <c r="D82" s="25">
        <f t="shared" si="0"/>
        <v>0</v>
      </c>
    </row>
    <row r="83" spans="1:4" ht="62.25">
      <c r="A83" s="119" t="s">
        <v>7</v>
      </c>
      <c r="B83" s="54" t="s">
        <v>122</v>
      </c>
      <c r="C83" s="56">
        <f>'Recepcionista - Goiania'!C83</f>
        <v>6.5572000000000009E-3</v>
      </c>
      <c r="D83" s="25">
        <f t="shared" si="0"/>
        <v>0</v>
      </c>
    </row>
    <row r="84" spans="1:4" ht="62.25">
      <c r="A84" s="119" t="s">
        <v>8</v>
      </c>
      <c r="B84" s="54" t="s">
        <v>123</v>
      </c>
      <c r="C84" s="56">
        <f>'Recepcionista - Goiania'!C84</f>
        <v>3.2786000000000004E-3</v>
      </c>
      <c r="D84" s="25">
        <f t="shared" si="0"/>
        <v>0</v>
      </c>
    </row>
    <row r="85" spans="1:4" ht="12.75">
      <c r="A85" s="169" t="s">
        <v>95</v>
      </c>
      <c r="B85" s="169"/>
      <c r="C85" s="26">
        <f>SUM(C79:C84)</f>
        <v>3.4481600000000001E-2</v>
      </c>
      <c r="D85" s="9">
        <f>SUM(D79:D84)</f>
        <v>0</v>
      </c>
    </row>
    <row r="86" spans="1:4" ht="66" customHeight="1">
      <c r="A86" s="191" t="s">
        <v>124</v>
      </c>
      <c r="B86" s="192"/>
      <c r="C86" s="192"/>
      <c r="D86" s="192"/>
    </row>
    <row r="87" spans="1:4" ht="12.75">
      <c r="A87" s="111"/>
      <c r="B87" s="112"/>
      <c r="C87" s="112"/>
      <c r="D87" s="112"/>
    </row>
    <row r="88" spans="1:4" ht="12.75">
      <c r="A88" s="178" t="s">
        <v>63</v>
      </c>
      <c r="B88" s="179"/>
      <c r="C88" s="179"/>
      <c r="D88" s="179"/>
    </row>
    <row r="89" spans="1:4"/>
    <row r="90" spans="1:4" ht="51" customHeight="1">
      <c r="A90" s="193" t="s">
        <v>96</v>
      </c>
      <c r="B90" s="194"/>
      <c r="C90" s="194"/>
      <c r="D90" s="195"/>
    </row>
    <row r="91" spans="1:4" ht="12.75">
      <c r="A91" s="113"/>
      <c r="B91" s="114"/>
      <c r="C91" s="114"/>
      <c r="D91" s="114"/>
    </row>
    <row r="92" spans="1:4" ht="24.75" customHeight="1">
      <c r="A92" s="178" t="s">
        <v>97</v>
      </c>
      <c r="B92" s="179"/>
      <c r="C92" s="179"/>
      <c r="D92" s="179"/>
    </row>
    <row r="93" spans="1:4" ht="19.5" customHeight="1">
      <c r="A93" s="118" t="s">
        <v>14</v>
      </c>
      <c r="B93" s="118" t="s">
        <v>64</v>
      </c>
      <c r="C93" s="118" t="s">
        <v>15</v>
      </c>
      <c r="D93" s="118" t="s">
        <v>1</v>
      </c>
    </row>
    <row r="94" spans="1:4" ht="38.25">
      <c r="A94" s="119" t="s">
        <v>2</v>
      </c>
      <c r="B94" s="24" t="s">
        <v>99</v>
      </c>
      <c r="C94" s="58">
        <f>'Recepcionista - Goiania'!C94</f>
        <v>9.9400000000000002E-2</v>
      </c>
      <c r="D94" s="25">
        <f t="shared" ref="D94:D99" si="1">D$28*C94</f>
        <v>0</v>
      </c>
    </row>
    <row r="95" spans="1:4" ht="12.75">
      <c r="A95" s="119" t="s">
        <v>4</v>
      </c>
      <c r="B95" s="24" t="s">
        <v>100</v>
      </c>
      <c r="C95" s="58">
        <f>'Recepcionista - Goiania'!C95</f>
        <v>1.9416666666666665E-2</v>
      </c>
      <c r="D95" s="25">
        <f t="shared" si="1"/>
        <v>0</v>
      </c>
    </row>
    <row r="96" spans="1:4" ht="25.5">
      <c r="A96" s="119" t="s">
        <v>5</v>
      </c>
      <c r="B96" s="24" t="s">
        <v>101</v>
      </c>
      <c r="C96" s="58">
        <f>'Recepcionista - Goiania'!C96</f>
        <v>3.5000000000000005E-4</v>
      </c>
      <c r="D96" s="25">
        <f t="shared" si="1"/>
        <v>0</v>
      </c>
    </row>
    <row r="97" spans="1:4" ht="25.5">
      <c r="A97" s="119" t="s">
        <v>6</v>
      </c>
      <c r="B97" s="24" t="s">
        <v>102</v>
      </c>
      <c r="C97" s="58">
        <f>'Recepcionista - Goiania'!C97</f>
        <v>1.5999999999999999E-3</v>
      </c>
      <c r="D97" s="25">
        <f t="shared" si="1"/>
        <v>0</v>
      </c>
    </row>
    <row r="98" spans="1:4" ht="25.5">
      <c r="A98" s="119" t="s">
        <v>7</v>
      </c>
      <c r="B98" s="24" t="s">
        <v>103</v>
      </c>
      <c r="C98" s="58">
        <f>'Recepcionista - Goiania'!C98</f>
        <v>4.8000000000000007E-4</v>
      </c>
      <c r="D98" s="25">
        <f t="shared" si="1"/>
        <v>0</v>
      </c>
    </row>
    <row r="99" spans="1:4" ht="12.75">
      <c r="A99" s="119" t="s">
        <v>8</v>
      </c>
      <c r="B99" s="24" t="s">
        <v>104</v>
      </c>
      <c r="C99" s="58">
        <f>'Recepcionista - Goiania'!C99</f>
        <v>0</v>
      </c>
      <c r="D99" s="25">
        <f t="shared" si="1"/>
        <v>0</v>
      </c>
    </row>
    <row r="100" spans="1:4" ht="12.75">
      <c r="A100" s="169" t="s">
        <v>119</v>
      </c>
      <c r="B100" s="169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69" t="s">
        <v>98</v>
      </c>
      <c r="B102" s="169"/>
      <c r="C102" s="27">
        <f>C100+C101</f>
        <v>0.16222804000000002</v>
      </c>
      <c r="D102" s="9">
        <f>D100+D101</f>
        <v>0</v>
      </c>
    </row>
    <row r="103" spans="1:4" ht="12.75">
      <c r="A103" s="111"/>
      <c r="B103" s="112"/>
      <c r="C103" s="112"/>
      <c r="D103" s="112"/>
    </row>
    <row r="104" spans="1:4" ht="26.25" customHeight="1">
      <c r="A104" s="178" t="s">
        <v>105</v>
      </c>
      <c r="B104" s="179"/>
      <c r="C104" s="179"/>
      <c r="D104" s="179"/>
    </row>
    <row r="105" spans="1:4" ht="25.5">
      <c r="A105" s="118">
        <v>4</v>
      </c>
      <c r="B105" s="118" t="s">
        <v>65</v>
      </c>
      <c r="C105" s="118" t="s">
        <v>15</v>
      </c>
      <c r="D105" s="118" t="s">
        <v>1</v>
      </c>
    </row>
    <row r="106" spans="1:4" ht="12.75">
      <c r="A106" s="119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69" t="s">
        <v>106</v>
      </c>
      <c r="B107" s="169"/>
      <c r="C107" s="30" t="s">
        <v>62</v>
      </c>
      <c r="D107" s="9">
        <f>SUM(D106:D106)</f>
        <v>0</v>
      </c>
    </row>
    <row r="108" spans="1:4" ht="12.75">
      <c r="A108" s="111"/>
      <c r="B108" s="112"/>
      <c r="C108" s="112"/>
      <c r="D108" s="112"/>
    </row>
    <row r="109" spans="1:4" ht="12.75">
      <c r="A109" s="178" t="s">
        <v>66</v>
      </c>
      <c r="B109" s="179"/>
      <c r="C109" s="179"/>
      <c r="D109" s="179"/>
    </row>
    <row r="110" spans="1:4" ht="12.75">
      <c r="A110" s="117">
        <v>5</v>
      </c>
      <c r="B110" s="197" t="s">
        <v>13</v>
      </c>
      <c r="C110" s="197"/>
      <c r="D110" s="117" t="s">
        <v>1</v>
      </c>
    </row>
    <row r="111" spans="1:4" ht="12.75">
      <c r="A111" s="119" t="s">
        <v>2</v>
      </c>
      <c r="B111" s="198" t="s">
        <v>181</v>
      </c>
      <c r="C111" s="198"/>
      <c r="D111" s="122"/>
    </row>
    <row r="112" spans="1:4" ht="12.75">
      <c r="A112" s="119" t="s">
        <v>4</v>
      </c>
      <c r="B112" s="198" t="s">
        <v>11</v>
      </c>
      <c r="C112" s="198"/>
      <c r="D112" s="122"/>
    </row>
    <row r="113" spans="1:4" ht="12.75">
      <c r="A113" s="3"/>
      <c r="B113" s="169" t="s">
        <v>108</v>
      </c>
      <c r="C113" s="169"/>
      <c r="D113" s="9">
        <f>SUM(D111:D111)</f>
        <v>0</v>
      </c>
    </row>
    <row r="114" spans="1:4">
      <c r="A114" s="199" t="s">
        <v>109</v>
      </c>
      <c r="B114" s="200"/>
      <c r="C114" s="200"/>
      <c r="D114" s="200"/>
    </row>
    <row r="115" spans="1:4" ht="12.75">
      <c r="A115" s="201"/>
      <c r="B115" s="202"/>
      <c r="C115" s="202"/>
      <c r="D115" s="202"/>
    </row>
    <row r="116" spans="1:4" s="31" customFormat="1" ht="12.75">
      <c r="A116" s="203" t="s">
        <v>67</v>
      </c>
      <c r="B116" s="203"/>
      <c r="C116" s="203"/>
      <c r="D116" s="203"/>
    </row>
    <row r="117" spans="1:4" ht="12.75">
      <c r="A117" s="118">
        <v>6</v>
      </c>
      <c r="B117" s="118" t="s">
        <v>24</v>
      </c>
      <c r="C117" s="118" t="s">
        <v>15</v>
      </c>
      <c r="D117" s="118" t="s">
        <v>1</v>
      </c>
    </row>
    <row r="118" spans="1:4" ht="12.75">
      <c r="A118" s="8" t="s">
        <v>2</v>
      </c>
      <c r="B118" s="32" t="s">
        <v>25</v>
      </c>
      <c r="C118" s="121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1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Goiania'!C121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Goiania'!C122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Goiania'!C123</f>
        <v>0.05</v>
      </c>
      <c r="D123" s="5">
        <f>((D135+D118+D119)/(1-C120))*C123</f>
        <v>0</v>
      </c>
    </row>
    <row r="124" spans="1:4" ht="12.75">
      <c r="A124" s="3"/>
      <c r="B124" s="116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3" t="s">
        <v>68</v>
      </c>
      <c r="B128" s="203"/>
      <c r="C128" s="203"/>
      <c r="D128" s="203"/>
    </row>
    <row r="129" spans="1:4" ht="24" customHeight="1">
      <c r="A129" s="3"/>
      <c r="B129" s="204" t="s">
        <v>28</v>
      </c>
      <c r="C129" s="204"/>
      <c r="D129" s="118" t="s">
        <v>29</v>
      </c>
    </row>
    <row r="130" spans="1:4" ht="12.75">
      <c r="A130" s="28" t="s">
        <v>2</v>
      </c>
      <c r="B130" s="196" t="s">
        <v>30</v>
      </c>
      <c r="C130" s="196"/>
      <c r="D130" s="25">
        <f>D28</f>
        <v>0</v>
      </c>
    </row>
    <row r="131" spans="1:4" ht="12.75">
      <c r="A131" s="28" t="s">
        <v>4</v>
      </c>
      <c r="B131" s="196" t="s">
        <v>69</v>
      </c>
      <c r="C131" s="196"/>
      <c r="D131" s="25">
        <f>D74</f>
        <v>0</v>
      </c>
    </row>
    <row r="132" spans="1:4" ht="12.75">
      <c r="A132" s="28" t="s">
        <v>5</v>
      </c>
      <c r="B132" s="196" t="s">
        <v>70</v>
      </c>
      <c r="C132" s="196"/>
      <c r="D132" s="25">
        <f>D85</f>
        <v>0</v>
      </c>
    </row>
    <row r="133" spans="1:4" ht="24" customHeight="1">
      <c r="A133" s="28" t="s">
        <v>6</v>
      </c>
      <c r="B133" s="196" t="s">
        <v>71</v>
      </c>
      <c r="C133" s="196"/>
      <c r="D133" s="4">
        <f>D107</f>
        <v>0</v>
      </c>
    </row>
    <row r="134" spans="1:4" ht="12.75">
      <c r="A134" s="28" t="s">
        <v>7</v>
      </c>
      <c r="B134" s="196" t="s">
        <v>72</v>
      </c>
      <c r="C134" s="196"/>
      <c r="D134" s="25">
        <f>D113</f>
        <v>0</v>
      </c>
    </row>
    <row r="135" spans="1:4" ht="16.5" customHeight="1">
      <c r="A135" s="169" t="s">
        <v>73</v>
      </c>
      <c r="B135" s="169"/>
      <c r="C135" s="169"/>
      <c r="D135" s="9">
        <f>SUM(D130:D134)</f>
        <v>0</v>
      </c>
    </row>
    <row r="136" spans="1:4" ht="12.75">
      <c r="A136" s="28" t="s">
        <v>8</v>
      </c>
      <c r="B136" s="206" t="s">
        <v>74</v>
      </c>
      <c r="C136" s="206"/>
      <c r="D136" s="25">
        <f>D124</f>
        <v>0</v>
      </c>
    </row>
    <row r="137" spans="1:4" ht="16.5" customHeight="1">
      <c r="A137" s="169" t="s">
        <v>31</v>
      </c>
      <c r="B137" s="169"/>
      <c r="C137" s="169"/>
      <c r="D137" s="9">
        <f>TRUNC((D135+D136),2)</f>
        <v>0</v>
      </c>
    </row>
    <row r="138" spans="1:4" ht="12.75" hidden="1" customHeight="1">
      <c r="A138" s="205" t="s">
        <v>115</v>
      </c>
      <c r="B138" s="205"/>
      <c r="C138" s="205"/>
      <c r="D138" s="205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2"/>
  <sheetViews>
    <sheetView showGridLines="0" view="pageBreakPreview" zoomScaleNormal="100" zoomScaleSheetLayoutView="100" workbookViewId="0">
      <selection activeCell="D18" sqref="D1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4" t="s">
        <v>34</v>
      </c>
      <c r="C9" s="154"/>
      <c r="D9" s="125"/>
    </row>
    <row r="10" spans="1:4" ht="12.75">
      <c r="A10" s="51" t="s">
        <v>4</v>
      </c>
      <c r="B10" s="154" t="s">
        <v>35</v>
      </c>
      <c r="C10" s="154"/>
      <c r="D10" s="115" t="s">
        <v>191</v>
      </c>
    </row>
    <row r="11" spans="1:4" ht="12.75">
      <c r="A11" s="51" t="s">
        <v>5</v>
      </c>
      <c r="B11" s="154" t="s">
        <v>78</v>
      </c>
      <c r="C11" s="154"/>
      <c r="D11" s="128"/>
    </row>
    <row r="12" spans="1:4" ht="12.75">
      <c r="A12" s="51" t="s">
        <v>6</v>
      </c>
      <c r="B12" s="156" t="s">
        <v>47</v>
      </c>
      <c r="C12" s="157"/>
      <c r="D12" s="128"/>
    </row>
    <row r="13" spans="1:4" ht="12.75">
      <c r="A13" s="51" t="s">
        <v>7</v>
      </c>
      <c r="B13" s="154" t="s">
        <v>36</v>
      </c>
      <c r="C13" s="154"/>
      <c r="D13" s="51">
        <v>12</v>
      </c>
    </row>
    <row r="14" spans="1:4">
      <c r="A14" s="88"/>
      <c r="B14" s="88"/>
      <c r="C14" s="89"/>
      <c r="D14" s="88"/>
    </row>
    <row r="15" spans="1:4" ht="12.75">
      <c r="A15" s="158" t="s">
        <v>38</v>
      </c>
      <c r="B15" s="158"/>
      <c r="C15" s="158"/>
      <c r="D15" s="158"/>
    </row>
    <row r="16" spans="1:4" ht="30" customHeight="1">
      <c r="A16" s="155" t="s">
        <v>39</v>
      </c>
      <c r="B16" s="155"/>
      <c r="C16" s="155"/>
      <c r="D16" s="155"/>
    </row>
    <row r="17" spans="1:4" ht="12.75">
      <c r="A17" s="51">
        <v>1</v>
      </c>
      <c r="B17" s="154" t="s">
        <v>75</v>
      </c>
      <c r="C17" s="154"/>
      <c r="D17" s="51" t="s">
        <v>187</v>
      </c>
    </row>
    <row r="18" spans="1:4" ht="12.75">
      <c r="A18" s="51">
        <v>2</v>
      </c>
      <c r="B18" s="154" t="s">
        <v>76</v>
      </c>
      <c r="C18" s="154"/>
      <c r="D18" s="141" t="s">
        <v>228</v>
      </c>
    </row>
    <row r="19" spans="1:4" ht="12.75">
      <c r="A19" s="51">
        <v>3</v>
      </c>
      <c r="B19" s="154" t="s">
        <v>77</v>
      </c>
      <c r="C19" s="154"/>
      <c r="D19" s="124"/>
    </row>
    <row r="20" spans="1:4" ht="26.25" customHeight="1">
      <c r="A20" s="51">
        <v>4</v>
      </c>
      <c r="B20" s="154" t="s">
        <v>40</v>
      </c>
      <c r="C20" s="154"/>
      <c r="D20" s="51" t="s">
        <v>186</v>
      </c>
    </row>
    <row r="21" spans="1:4" ht="12.75">
      <c r="A21" s="51">
        <v>5</v>
      </c>
      <c r="B21" s="154" t="s">
        <v>41</v>
      </c>
      <c r="C21" s="154"/>
      <c r="D21" s="125"/>
    </row>
    <row r="22" spans="1:4" ht="12.75">
      <c r="A22" s="90"/>
      <c r="B22" s="90"/>
      <c r="C22" s="90"/>
      <c r="D22" s="91"/>
    </row>
    <row r="23" spans="1:4" ht="12.75">
      <c r="A23" s="90"/>
      <c r="B23" s="90"/>
      <c r="C23" s="90"/>
      <c r="D23" s="91"/>
    </row>
    <row r="24" spans="1:4" ht="12.75">
      <c r="A24" s="158" t="s">
        <v>42</v>
      </c>
      <c r="B24" s="158"/>
      <c r="C24" s="158"/>
      <c r="D24" s="158"/>
    </row>
    <row r="25" spans="1:4" ht="12.75">
      <c r="A25" s="92">
        <v>1</v>
      </c>
      <c r="B25" s="155" t="s">
        <v>0</v>
      </c>
      <c r="C25" s="155"/>
      <c r="D25" s="92" t="s">
        <v>1</v>
      </c>
    </row>
    <row r="26" spans="1:4" ht="12.75">
      <c r="A26" s="119" t="s">
        <v>2</v>
      </c>
      <c r="B26" s="154" t="s">
        <v>3</v>
      </c>
      <c r="C26" s="154"/>
      <c r="D26" s="41"/>
    </row>
    <row r="27" spans="1:4" ht="12.75">
      <c r="A27" s="119" t="s">
        <v>4</v>
      </c>
      <c r="B27" s="154" t="s">
        <v>11</v>
      </c>
      <c r="C27" s="154"/>
      <c r="D27" s="41"/>
    </row>
    <row r="28" spans="1:4" ht="15" customHeight="1">
      <c r="A28" s="162" t="s">
        <v>83</v>
      </c>
      <c r="B28" s="163"/>
      <c r="C28" s="164"/>
      <c r="D28" s="94">
        <f>SUM(D26:D27)</f>
        <v>0</v>
      </c>
    </row>
    <row r="29" spans="1:4" ht="24" customHeight="1">
      <c r="A29" s="165" t="s">
        <v>79</v>
      </c>
      <c r="B29" s="166"/>
      <c r="C29" s="166"/>
      <c r="D29" s="166"/>
    </row>
    <row r="30" spans="1:4" ht="12.75">
      <c r="A30" s="167"/>
      <c r="B30" s="168"/>
      <c r="C30" s="168"/>
      <c r="D30" s="168"/>
    </row>
    <row r="31" spans="1:4" ht="15" customHeight="1">
      <c r="A31" s="167" t="s">
        <v>48</v>
      </c>
      <c r="B31" s="168"/>
      <c r="C31" s="168"/>
      <c r="D31" s="168"/>
    </row>
    <row r="32" spans="1:4" s="35" customFormat="1" ht="15" customHeight="1">
      <c r="A32" s="167" t="s">
        <v>49</v>
      </c>
      <c r="B32" s="168"/>
      <c r="C32" s="168"/>
      <c r="D32" s="168"/>
    </row>
    <row r="33" spans="1:4" ht="25.5" customHeight="1">
      <c r="A33" s="118" t="s">
        <v>50</v>
      </c>
      <c r="B33" s="118" t="s">
        <v>56</v>
      </c>
      <c r="C33" s="118" t="s">
        <v>15</v>
      </c>
      <c r="D33" s="118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69" t="s">
        <v>113</v>
      </c>
      <c r="B36" s="169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69" t="s">
        <v>82</v>
      </c>
      <c r="B38" s="169"/>
      <c r="C38" s="22">
        <f>SUM(C36:C37)</f>
        <v>0.1486518</v>
      </c>
      <c r="D38" s="23">
        <f>SUM(D36:D37)</f>
        <v>0</v>
      </c>
    </row>
    <row r="39" spans="1:4" ht="53.25" customHeight="1">
      <c r="A39" s="170" t="s">
        <v>84</v>
      </c>
      <c r="B39" s="171"/>
      <c r="C39" s="171"/>
      <c r="D39" s="172"/>
    </row>
    <row r="40" spans="1:4" ht="40.5" customHeight="1">
      <c r="A40" s="173" t="s">
        <v>85</v>
      </c>
      <c r="B40" s="174"/>
      <c r="C40" s="174"/>
      <c r="D40" s="175"/>
    </row>
    <row r="41" spans="1:4" ht="51.75" customHeight="1">
      <c r="A41" s="159" t="s">
        <v>86</v>
      </c>
      <c r="B41" s="160"/>
      <c r="C41" s="160"/>
      <c r="D41" s="161"/>
    </row>
    <row r="42" spans="1:4" ht="15" customHeight="1">
      <c r="A42" s="111"/>
      <c r="B42" s="112"/>
      <c r="C42" s="112"/>
      <c r="D42" s="112"/>
    </row>
    <row r="43" spans="1:4" ht="25.5" customHeight="1">
      <c r="A43" s="178" t="s">
        <v>51</v>
      </c>
      <c r="B43" s="179"/>
      <c r="C43" s="179"/>
      <c r="D43" s="179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Goiania'!C45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Goiania'!C46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29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Goiania'!C48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Goiania'!C49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Goiania'!C50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Goiania'!C51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Goiania'!C52</f>
        <v>0.08</v>
      </c>
      <c r="D52" s="15">
        <f>D28*C52</f>
        <v>0</v>
      </c>
    </row>
    <row r="53" spans="1:4" ht="12.75">
      <c r="A53" s="180" t="s">
        <v>91</v>
      </c>
      <c r="B53" s="180"/>
      <c r="C53" s="16">
        <f>SUM(C45:C52)</f>
        <v>0.33800000000000002</v>
      </c>
      <c r="D53" s="17">
        <f>SUM(D45:D52)</f>
        <v>0</v>
      </c>
    </row>
    <row r="54" spans="1:4" ht="27" customHeight="1">
      <c r="A54" s="170" t="s">
        <v>87</v>
      </c>
      <c r="B54" s="171"/>
      <c r="C54" s="171"/>
      <c r="D54" s="172"/>
    </row>
    <row r="55" spans="1:4" ht="27" customHeight="1">
      <c r="A55" s="173" t="s">
        <v>88</v>
      </c>
      <c r="B55" s="174"/>
      <c r="C55" s="174"/>
      <c r="D55" s="175"/>
    </row>
    <row r="56" spans="1:4" ht="27" customHeight="1">
      <c r="A56" s="159" t="s">
        <v>89</v>
      </c>
      <c r="B56" s="160"/>
      <c r="C56" s="160"/>
      <c r="D56" s="161"/>
    </row>
    <row r="57" spans="1:4" ht="15" customHeight="1">
      <c r="A57" s="112"/>
      <c r="B57" s="112"/>
      <c r="C57" s="112"/>
      <c r="D57" s="112"/>
    </row>
    <row r="58" spans="1:4" ht="15" customHeight="1">
      <c r="A58" s="178" t="s">
        <v>58</v>
      </c>
      <c r="B58" s="179"/>
      <c r="C58" s="179"/>
      <c r="D58" s="179"/>
    </row>
    <row r="59" spans="1:4" ht="25.5">
      <c r="A59" s="117" t="s">
        <v>60</v>
      </c>
      <c r="B59" s="117" t="s">
        <v>12</v>
      </c>
      <c r="C59" s="117" t="s">
        <v>32</v>
      </c>
      <c r="D59" s="117" t="s">
        <v>46</v>
      </c>
    </row>
    <row r="60" spans="1:4" ht="12.75">
      <c r="A60" s="8" t="s">
        <v>2</v>
      </c>
      <c r="B60" s="95" t="s">
        <v>90</v>
      </c>
      <c r="C60" s="41"/>
      <c r="D60" s="93">
        <f>IF((C60*22*2)-(D26*6%)&gt;0,(C60*22*2)-(D26*6%),0)</f>
        <v>0</v>
      </c>
    </row>
    <row r="61" spans="1:4" ht="12.75">
      <c r="A61" s="8" t="s">
        <v>4</v>
      </c>
      <c r="B61" s="96" t="s">
        <v>139</v>
      </c>
      <c r="C61" s="41"/>
      <c r="D61" s="93">
        <f>C61*22</f>
        <v>0</v>
      </c>
    </row>
    <row r="62" spans="1:4" ht="12.75">
      <c r="A62" s="8" t="s">
        <v>5</v>
      </c>
      <c r="B62" s="97" t="s">
        <v>140</v>
      </c>
      <c r="C62" s="181"/>
      <c r="D62" s="182"/>
    </row>
    <row r="63" spans="1:4" ht="12.75">
      <c r="A63" s="8" t="s">
        <v>6</v>
      </c>
      <c r="B63" s="54" t="s">
        <v>182</v>
      </c>
      <c r="C63" s="183"/>
      <c r="D63" s="184"/>
    </row>
    <row r="64" spans="1:4" ht="12.75">
      <c r="A64" s="8" t="s">
        <v>7</v>
      </c>
      <c r="B64" s="54" t="s">
        <v>141</v>
      </c>
      <c r="C64" s="183"/>
      <c r="D64" s="184"/>
    </row>
    <row r="65" spans="1:4" ht="12.75">
      <c r="A65" s="8" t="s">
        <v>8</v>
      </c>
      <c r="B65" s="54" t="s">
        <v>142</v>
      </c>
      <c r="C65" s="185"/>
      <c r="D65" s="186"/>
    </row>
    <row r="66" spans="1:4" ht="12.75">
      <c r="A66" s="3"/>
      <c r="B66" s="98" t="s">
        <v>92</v>
      </c>
      <c r="C66" s="187">
        <f>D60+D61+C62+C63+C64+C65</f>
        <v>0</v>
      </c>
      <c r="D66" s="188"/>
    </row>
    <row r="67" spans="1:4" ht="27" customHeight="1">
      <c r="A67" s="176" t="s">
        <v>138</v>
      </c>
      <c r="B67" s="177"/>
      <c r="C67" s="177"/>
      <c r="D67" s="177"/>
    </row>
    <row r="68" spans="1:4">
      <c r="A68" s="189"/>
      <c r="B68" s="190"/>
      <c r="C68" s="190"/>
      <c r="D68" s="190"/>
    </row>
    <row r="69" spans="1:4" ht="29.25" customHeight="1">
      <c r="A69" s="178" t="s">
        <v>59</v>
      </c>
      <c r="B69" s="179"/>
      <c r="C69" s="179"/>
      <c r="D69" s="179"/>
    </row>
    <row r="70" spans="1:4" ht="25.5">
      <c r="A70" s="118">
        <v>2</v>
      </c>
      <c r="B70" s="118" t="s">
        <v>61</v>
      </c>
      <c r="C70" s="118" t="s">
        <v>15</v>
      </c>
      <c r="D70" s="118" t="s">
        <v>1</v>
      </c>
    </row>
    <row r="71" spans="1:4" ht="25.5">
      <c r="A71" s="119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19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19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69" t="s">
        <v>93</v>
      </c>
      <c r="B74" s="169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78" t="s">
        <v>94</v>
      </c>
      <c r="B77" s="179"/>
      <c r="C77" s="179"/>
      <c r="D77" s="179"/>
    </row>
    <row r="78" spans="1:4" ht="18.75" customHeight="1">
      <c r="A78" s="118">
        <v>3</v>
      </c>
      <c r="B78" s="118" t="s">
        <v>21</v>
      </c>
      <c r="C78" s="118" t="s">
        <v>15</v>
      </c>
      <c r="D78" s="118" t="s">
        <v>1</v>
      </c>
    </row>
    <row r="79" spans="1:4" ht="12.75">
      <c r="A79" s="119" t="s">
        <v>2</v>
      </c>
      <c r="B79" s="54" t="s">
        <v>22</v>
      </c>
      <c r="C79" s="56">
        <f>'Recepcionista - Goiania'!C79</f>
        <v>4.1999999999999997E-3</v>
      </c>
      <c r="D79" s="25">
        <f t="shared" ref="D79:D84" si="0">D$28*C79</f>
        <v>0</v>
      </c>
    </row>
    <row r="80" spans="1:4" ht="62.25">
      <c r="A80" s="119" t="s">
        <v>4</v>
      </c>
      <c r="B80" s="54" t="s">
        <v>120</v>
      </c>
      <c r="C80" s="56">
        <f>'Recepcionista - Goiania'!C80</f>
        <v>3.3599999999999998E-4</v>
      </c>
      <c r="D80" s="25">
        <f t="shared" si="0"/>
        <v>0</v>
      </c>
    </row>
    <row r="81" spans="1:4" ht="62.25">
      <c r="A81" s="119" t="s">
        <v>5</v>
      </c>
      <c r="B81" s="54" t="s">
        <v>121</v>
      </c>
      <c r="C81" s="56">
        <f>'Recepcionista - Goiania'!C81</f>
        <v>7.0980000000000001E-4</v>
      </c>
      <c r="D81" s="25">
        <f t="shared" si="0"/>
        <v>0</v>
      </c>
    </row>
    <row r="82" spans="1:4" ht="12.75">
      <c r="A82" s="119" t="s">
        <v>6</v>
      </c>
      <c r="B82" s="54" t="s">
        <v>23</v>
      </c>
      <c r="C82" s="56">
        <f>'Recepcionista - Goiania'!C82</f>
        <v>1.9400000000000001E-2</v>
      </c>
      <c r="D82" s="25">
        <f t="shared" si="0"/>
        <v>0</v>
      </c>
    </row>
    <row r="83" spans="1:4" ht="62.25">
      <c r="A83" s="119" t="s">
        <v>7</v>
      </c>
      <c r="B83" s="54" t="s">
        <v>122</v>
      </c>
      <c r="C83" s="56">
        <f>'Recepcionista - Goiania'!C83</f>
        <v>6.5572000000000009E-3</v>
      </c>
      <c r="D83" s="25">
        <f t="shared" si="0"/>
        <v>0</v>
      </c>
    </row>
    <row r="84" spans="1:4" ht="62.25">
      <c r="A84" s="119" t="s">
        <v>8</v>
      </c>
      <c r="B84" s="54" t="s">
        <v>123</v>
      </c>
      <c r="C84" s="56">
        <f>'Recepcionista - Goiania'!C84</f>
        <v>3.2786000000000004E-3</v>
      </c>
      <c r="D84" s="25">
        <f t="shared" si="0"/>
        <v>0</v>
      </c>
    </row>
    <row r="85" spans="1:4" ht="12.75">
      <c r="A85" s="169" t="s">
        <v>95</v>
      </c>
      <c r="B85" s="169"/>
      <c r="C85" s="26">
        <f>SUM(C79:C84)</f>
        <v>3.4481600000000001E-2</v>
      </c>
      <c r="D85" s="9">
        <f>SUM(D79:D84)</f>
        <v>0</v>
      </c>
    </row>
    <row r="86" spans="1:4" ht="66" customHeight="1">
      <c r="A86" s="191" t="s">
        <v>124</v>
      </c>
      <c r="B86" s="192"/>
      <c r="C86" s="192"/>
      <c r="D86" s="192"/>
    </row>
    <row r="87" spans="1:4" ht="12.75">
      <c r="A87" s="111"/>
      <c r="B87" s="112"/>
      <c r="C87" s="112"/>
      <c r="D87" s="112"/>
    </row>
    <row r="88" spans="1:4" ht="12.75">
      <c r="A88" s="178" t="s">
        <v>63</v>
      </c>
      <c r="B88" s="179"/>
      <c r="C88" s="179"/>
      <c r="D88" s="179"/>
    </row>
    <row r="89" spans="1:4"/>
    <row r="90" spans="1:4" ht="51" customHeight="1">
      <c r="A90" s="193" t="s">
        <v>96</v>
      </c>
      <c r="B90" s="194"/>
      <c r="C90" s="194"/>
      <c r="D90" s="195"/>
    </row>
    <row r="91" spans="1:4" ht="12.75">
      <c r="A91" s="113"/>
      <c r="B91" s="114"/>
      <c r="C91" s="114"/>
      <c r="D91" s="114"/>
    </row>
    <row r="92" spans="1:4" ht="24.75" customHeight="1">
      <c r="A92" s="178" t="s">
        <v>97</v>
      </c>
      <c r="B92" s="179"/>
      <c r="C92" s="179"/>
      <c r="D92" s="179"/>
    </row>
    <row r="93" spans="1:4" ht="19.5" customHeight="1">
      <c r="A93" s="118" t="s">
        <v>14</v>
      </c>
      <c r="B93" s="118" t="s">
        <v>64</v>
      </c>
      <c r="C93" s="118" t="s">
        <v>15</v>
      </c>
      <c r="D93" s="118" t="s">
        <v>1</v>
      </c>
    </row>
    <row r="94" spans="1:4" ht="38.25">
      <c r="A94" s="119" t="s">
        <v>2</v>
      </c>
      <c r="B94" s="24" t="s">
        <v>99</v>
      </c>
      <c r="C94" s="58">
        <f>'Recepcionista - Goiania'!C94</f>
        <v>9.9400000000000002E-2</v>
      </c>
      <c r="D94" s="25">
        <f t="shared" ref="D94:D99" si="1">D$28*C94</f>
        <v>0</v>
      </c>
    </row>
    <row r="95" spans="1:4" ht="12.75">
      <c r="A95" s="119" t="s">
        <v>4</v>
      </c>
      <c r="B95" s="24" t="s">
        <v>100</v>
      </c>
      <c r="C95" s="58">
        <f>'Recepcionista - Goiania'!C95</f>
        <v>1.9416666666666665E-2</v>
      </c>
      <c r="D95" s="25">
        <f t="shared" si="1"/>
        <v>0</v>
      </c>
    </row>
    <row r="96" spans="1:4" ht="25.5">
      <c r="A96" s="119" t="s">
        <v>5</v>
      </c>
      <c r="B96" s="24" t="s">
        <v>101</v>
      </c>
      <c r="C96" s="58">
        <f>'Recepcionista - Goiania'!C96</f>
        <v>3.5000000000000005E-4</v>
      </c>
      <c r="D96" s="25">
        <f t="shared" si="1"/>
        <v>0</v>
      </c>
    </row>
    <row r="97" spans="1:4" ht="25.5">
      <c r="A97" s="119" t="s">
        <v>6</v>
      </c>
      <c r="B97" s="24" t="s">
        <v>102</v>
      </c>
      <c r="C97" s="58">
        <f>'Recepcionista - Goiania'!C97</f>
        <v>1.5999999999999999E-3</v>
      </c>
      <c r="D97" s="25">
        <f t="shared" si="1"/>
        <v>0</v>
      </c>
    </row>
    <row r="98" spans="1:4" ht="25.5">
      <c r="A98" s="119" t="s">
        <v>7</v>
      </c>
      <c r="B98" s="24" t="s">
        <v>103</v>
      </c>
      <c r="C98" s="58">
        <f>'Recepcionista - Goiania'!C98</f>
        <v>4.8000000000000007E-4</v>
      </c>
      <c r="D98" s="25">
        <f t="shared" si="1"/>
        <v>0</v>
      </c>
    </row>
    <row r="99" spans="1:4" ht="12.75">
      <c r="A99" s="119" t="s">
        <v>8</v>
      </c>
      <c r="B99" s="24" t="s">
        <v>104</v>
      </c>
      <c r="C99" s="58">
        <f>'Recepcionista - Goiania'!C99</f>
        <v>0</v>
      </c>
      <c r="D99" s="25">
        <f t="shared" si="1"/>
        <v>0</v>
      </c>
    </row>
    <row r="100" spans="1:4" ht="12.75">
      <c r="A100" s="169" t="s">
        <v>119</v>
      </c>
      <c r="B100" s="169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69" t="s">
        <v>98</v>
      </c>
      <c r="B102" s="169"/>
      <c r="C102" s="27">
        <f>C100+C101</f>
        <v>0.16222804000000002</v>
      </c>
      <c r="D102" s="9">
        <f>D100+D101</f>
        <v>0</v>
      </c>
    </row>
    <row r="103" spans="1:4" ht="12.75">
      <c r="A103" s="111"/>
      <c r="B103" s="112"/>
      <c r="C103" s="112"/>
      <c r="D103" s="112"/>
    </row>
    <row r="104" spans="1:4" ht="26.25" customHeight="1">
      <c r="A104" s="178" t="s">
        <v>105</v>
      </c>
      <c r="B104" s="179"/>
      <c r="C104" s="179"/>
      <c r="D104" s="179"/>
    </row>
    <row r="105" spans="1:4" ht="25.5">
      <c r="A105" s="118">
        <v>4</v>
      </c>
      <c r="B105" s="118" t="s">
        <v>65</v>
      </c>
      <c r="C105" s="118" t="s">
        <v>15</v>
      </c>
      <c r="D105" s="118" t="s">
        <v>1</v>
      </c>
    </row>
    <row r="106" spans="1:4" ht="12.75">
      <c r="A106" s="119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69" t="s">
        <v>106</v>
      </c>
      <c r="B107" s="169"/>
      <c r="C107" s="30" t="s">
        <v>62</v>
      </c>
      <c r="D107" s="9">
        <f>SUM(D106:D106)</f>
        <v>0</v>
      </c>
    </row>
    <row r="108" spans="1:4" ht="12.75">
      <c r="A108" s="111"/>
      <c r="B108" s="112"/>
      <c r="C108" s="112"/>
      <c r="D108" s="112"/>
    </row>
    <row r="109" spans="1:4" ht="12.75">
      <c r="A109" s="178" t="s">
        <v>66</v>
      </c>
      <c r="B109" s="179"/>
      <c r="C109" s="179"/>
      <c r="D109" s="179"/>
    </row>
    <row r="110" spans="1:4" ht="12.75">
      <c r="A110" s="117">
        <v>5</v>
      </c>
      <c r="B110" s="197" t="s">
        <v>13</v>
      </c>
      <c r="C110" s="197"/>
      <c r="D110" s="117" t="s">
        <v>1</v>
      </c>
    </row>
    <row r="111" spans="1:4" ht="12.75">
      <c r="A111" s="119" t="s">
        <v>2</v>
      </c>
      <c r="B111" s="198" t="s">
        <v>181</v>
      </c>
      <c r="C111" s="198"/>
      <c r="D111" s="122"/>
    </row>
    <row r="112" spans="1:4" ht="12.75">
      <c r="A112" s="119" t="s">
        <v>4</v>
      </c>
      <c r="B112" s="198" t="s">
        <v>11</v>
      </c>
      <c r="C112" s="198"/>
      <c r="D112" s="122"/>
    </row>
    <row r="113" spans="1:4" ht="12.75">
      <c r="A113" s="3"/>
      <c r="B113" s="169" t="s">
        <v>108</v>
      </c>
      <c r="C113" s="169"/>
      <c r="D113" s="9">
        <f>SUM(D111:D111)</f>
        <v>0</v>
      </c>
    </row>
    <row r="114" spans="1:4">
      <c r="A114" s="199" t="s">
        <v>109</v>
      </c>
      <c r="B114" s="200"/>
      <c r="C114" s="200"/>
      <c r="D114" s="200"/>
    </row>
    <row r="115" spans="1:4" ht="12.75">
      <c r="A115" s="201"/>
      <c r="B115" s="202"/>
      <c r="C115" s="202"/>
      <c r="D115" s="202"/>
    </row>
    <row r="116" spans="1:4" s="31" customFormat="1" ht="12.75">
      <c r="A116" s="203" t="s">
        <v>67</v>
      </c>
      <c r="B116" s="203"/>
      <c r="C116" s="203"/>
      <c r="D116" s="203"/>
    </row>
    <row r="117" spans="1:4" ht="12.75">
      <c r="A117" s="118">
        <v>6</v>
      </c>
      <c r="B117" s="118" t="s">
        <v>24</v>
      </c>
      <c r="C117" s="118" t="s">
        <v>15</v>
      </c>
      <c r="D117" s="118" t="s">
        <v>1</v>
      </c>
    </row>
    <row r="118" spans="1:4" ht="12.75">
      <c r="A118" s="8" t="s">
        <v>2</v>
      </c>
      <c r="B118" s="32" t="s">
        <v>25</v>
      </c>
      <c r="C118" s="121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1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Goiania'!C121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Goiania'!C122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Goiania'!C123</f>
        <v>0.05</v>
      </c>
      <c r="D123" s="5">
        <f>((D135+D118+D119)/(1-C120))*C123</f>
        <v>0</v>
      </c>
    </row>
    <row r="124" spans="1:4" ht="12.75">
      <c r="A124" s="3"/>
      <c r="B124" s="116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3" t="s">
        <v>68</v>
      </c>
      <c r="B128" s="203"/>
      <c r="C128" s="203"/>
      <c r="D128" s="203"/>
    </row>
    <row r="129" spans="1:4" ht="24" customHeight="1">
      <c r="A129" s="3"/>
      <c r="B129" s="204" t="s">
        <v>28</v>
      </c>
      <c r="C129" s="204"/>
      <c r="D129" s="118" t="s">
        <v>29</v>
      </c>
    </row>
    <row r="130" spans="1:4" ht="12.75">
      <c r="A130" s="28" t="s">
        <v>2</v>
      </c>
      <c r="B130" s="196" t="s">
        <v>30</v>
      </c>
      <c r="C130" s="196"/>
      <c r="D130" s="25">
        <f>D28</f>
        <v>0</v>
      </c>
    </row>
    <row r="131" spans="1:4" ht="12.75">
      <c r="A131" s="28" t="s">
        <v>4</v>
      </c>
      <c r="B131" s="196" t="s">
        <v>69</v>
      </c>
      <c r="C131" s="196"/>
      <c r="D131" s="25">
        <f>D74</f>
        <v>0</v>
      </c>
    </row>
    <row r="132" spans="1:4" ht="12.75">
      <c r="A132" s="28" t="s">
        <v>5</v>
      </c>
      <c r="B132" s="196" t="s">
        <v>70</v>
      </c>
      <c r="C132" s="196"/>
      <c r="D132" s="25">
        <f>D85</f>
        <v>0</v>
      </c>
    </row>
    <row r="133" spans="1:4" ht="24" customHeight="1">
      <c r="A133" s="28" t="s">
        <v>6</v>
      </c>
      <c r="B133" s="196" t="s">
        <v>71</v>
      </c>
      <c r="C133" s="196"/>
      <c r="D133" s="4">
        <f>D107</f>
        <v>0</v>
      </c>
    </row>
    <row r="134" spans="1:4" ht="12.75">
      <c r="A134" s="28" t="s">
        <v>7</v>
      </c>
      <c r="B134" s="196" t="s">
        <v>72</v>
      </c>
      <c r="C134" s="196"/>
      <c r="D134" s="25">
        <f>D113</f>
        <v>0</v>
      </c>
    </row>
    <row r="135" spans="1:4" ht="16.5" customHeight="1">
      <c r="A135" s="169" t="s">
        <v>73</v>
      </c>
      <c r="B135" s="169"/>
      <c r="C135" s="169"/>
      <c r="D135" s="9">
        <f>SUM(D130:D134)</f>
        <v>0</v>
      </c>
    </row>
    <row r="136" spans="1:4" ht="12.75">
      <c r="A136" s="28" t="s">
        <v>8</v>
      </c>
      <c r="B136" s="206" t="s">
        <v>74</v>
      </c>
      <c r="C136" s="206"/>
      <c r="D136" s="25">
        <f>D124</f>
        <v>0</v>
      </c>
    </row>
    <row r="137" spans="1:4" ht="16.5" customHeight="1">
      <c r="A137" s="169" t="s">
        <v>31</v>
      </c>
      <c r="B137" s="169"/>
      <c r="C137" s="169"/>
      <c r="D137" s="9">
        <f>TRUNC((D135+D136),2)</f>
        <v>0</v>
      </c>
    </row>
    <row r="138" spans="1:4" ht="12.75" hidden="1" customHeight="1">
      <c r="A138" s="205" t="s">
        <v>115</v>
      </c>
      <c r="B138" s="205"/>
      <c r="C138" s="205"/>
      <c r="D138" s="205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2"/>
  <sheetViews>
    <sheetView showGridLines="0" view="pageBreakPreview" topLeftCell="A4" zoomScaleNormal="100" zoomScaleSheetLayoutView="100" workbookViewId="0">
      <selection activeCell="A15" sqref="A15:D1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54" t="s">
        <v>34</v>
      </c>
      <c r="C9" s="154"/>
      <c r="D9" s="125"/>
    </row>
    <row r="10" spans="1:4" ht="12.75">
      <c r="A10" s="51" t="s">
        <v>4</v>
      </c>
      <c r="B10" s="154" t="s">
        <v>35</v>
      </c>
      <c r="C10" s="154"/>
      <c r="D10" s="115" t="s">
        <v>190</v>
      </c>
    </row>
    <row r="11" spans="1:4" ht="12.75">
      <c r="A11" s="51" t="s">
        <v>5</v>
      </c>
      <c r="B11" s="154" t="s">
        <v>78</v>
      </c>
      <c r="C11" s="154"/>
      <c r="D11" s="128"/>
    </row>
    <row r="12" spans="1:4" ht="12.75">
      <c r="A12" s="51" t="s">
        <v>6</v>
      </c>
      <c r="B12" s="156" t="s">
        <v>47</v>
      </c>
      <c r="C12" s="157"/>
      <c r="D12" s="128"/>
    </row>
    <row r="13" spans="1:4" ht="12.75">
      <c r="A13" s="51" t="s">
        <v>7</v>
      </c>
      <c r="B13" s="154" t="s">
        <v>36</v>
      </c>
      <c r="C13" s="154"/>
      <c r="D13" s="51">
        <v>12</v>
      </c>
    </row>
    <row r="14" spans="1:4">
      <c r="A14" s="88"/>
      <c r="B14" s="88"/>
      <c r="C14" s="89"/>
      <c r="D14" s="88"/>
    </row>
    <row r="15" spans="1:4" ht="12.75">
      <c r="A15" s="158" t="s">
        <v>38</v>
      </c>
      <c r="B15" s="158"/>
      <c r="C15" s="158"/>
      <c r="D15" s="158"/>
    </row>
    <row r="16" spans="1:4" ht="30" customHeight="1">
      <c r="A16" s="155" t="s">
        <v>39</v>
      </c>
      <c r="B16" s="155"/>
      <c r="C16" s="155"/>
      <c r="D16" s="155"/>
    </row>
    <row r="17" spans="1:4" ht="12.75">
      <c r="A17" s="51">
        <v>1</v>
      </c>
      <c r="B17" s="154" t="s">
        <v>75</v>
      </c>
      <c r="C17" s="154"/>
      <c r="D17" s="51" t="s">
        <v>143</v>
      </c>
    </row>
    <row r="18" spans="1:4" ht="12.75">
      <c r="A18" s="51">
        <v>2</v>
      </c>
      <c r="B18" s="154" t="s">
        <v>76</v>
      </c>
      <c r="C18" s="154"/>
      <c r="D18" s="141" t="s">
        <v>229</v>
      </c>
    </row>
    <row r="19" spans="1:4" ht="12.75">
      <c r="A19" s="51">
        <v>3</v>
      </c>
      <c r="B19" s="154" t="s">
        <v>77</v>
      </c>
      <c r="C19" s="154"/>
      <c r="D19" s="124"/>
    </row>
    <row r="20" spans="1:4" ht="26.25" customHeight="1">
      <c r="A20" s="51">
        <v>4</v>
      </c>
      <c r="B20" s="154" t="s">
        <v>40</v>
      </c>
      <c r="C20" s="154"/>
      <c r="D20" s="51" t="s">
        <v>143</v>
      </c>
    </row>
    <row r="21" spans="1:4" ht="12.75">
      <c r="A21" s="51">
        <v>5</v>
      </c>
      <c r="B21" s="154" t="s">
        <v>41</v>
      </c>
      <c r="C21" s="154"/>
      <c r="D21" s="125"/>
    </row>
    <row r="22" spans="1:4" ht="12.75">
      <c r="A22" s="90"/>
      <c r="B22" s="90"/>
      <c r="C22" s="90"/>
      <c r="D22" s="91"/>
    </row>
    <row r="23" spans="1:4" ht="12.75">
      <c r="A23" s="90"/>
      <c r="B23" s="90"/>
      <c r="C23" s="90"/>
      <c r="D23" s="91"/>
    </row>
    <row r="24" spans="1:4" ht="12.75">
      <c r="A24" s="158" t="s">
        <v>42</v>
      </c>
      <c r="B24" s="158"/>
      <c r="C24" s="158"/>
      <c r="D24" s="158"/>
    </row>
    <row r="25" spans="1:4" ht="12.75">
      <c r="A25" s="92">
        <v>1</v>
      </c>
      <c r="B25" s="155" t="s">
        <v>0</v>
      </c>
      <c r="C25" s="155"/>
      <c r="D25" s="92" t="s">
        <v>1</v>
      </c>
    </row>
    <row r="26" spans="1:4" ht="12.75">
      <c r="A26" s="119" t="s">
        <v>2</v>
      </c>
      <c r="B26" s="154" t="s">
        <v>3</v>
      </c>
      <c r="C26" s="154"/>
      <c r="D26" s="41"/>
    </row>
    <row r="27" spans="1:4" ht="12.75">
      <c r="A27" s="119" t="s">
        <v>4</v>
      </c>
      <c r="B27" s="154" t="s">
        <v>11</v>
      </c>
      <c r="C27" s="154"/>
      <c r="D27" s="41"/>
    </row>
    <row r="28" spans="1:4" ht="15" customHeight="1">
      <c r="A28" s="162" t="s">
        <v>83</v>
      </c>
      <c r="B28" s="163"/>
      <c r="C28" s="164"/>
      <c r="D28" s="94">
        <f>SUM(D26:D27)</f>
        <v>0</v>
      </c>
    </row>
    <row r="29" spans="1:4" ht="24" customHeight="1">
      <c r="A29" s="165" t="s">
        <v>79</v>
      </c>
      <c r="B29" s="166"/>
      <c r="C29" s="166"/>
      <c r="D29" s="166"/>
    </row>
    <row r="30" spans="1:4" ht="12.75">
      <c r="A30" s="167"/>
      <c r="B30" s="168"/>
      <c r="C30" s="168"/>
      <c r="D30" s="168"/>
    </row>
    <row r="31" spans="1:4" ht="15" customHeight="1">
      <c r="A31" s="167" t="s">
        <v>48</v>
      </c>
      <c r="B31" s="168"/>
      <c r="C31" s="168"/>
      <c r="D31" s="168"/>
    </row>
    <row r="32" spans="1:4" s="35" customFormat="1" ht="15" customHeight="1">
      <c r="A32" s="167" t="s">
        <v>49</v>
      </c>
      <c r="B32" s="168"/>
      <c r="C32" s="168"/>
      <c r="D32" s="168"/>
    </row>
    <row r="33" spans="1:4" ht="25.5" customHeight="1">
      <c r="A33" s="118" t="s">
        <v>50</v>
      </c>
      <c r="B33" s="118" t="s">
        <v>56</v>
      </c>
      <c r="C33" s="118" t="s">
        <v>15</v>
      </c>
      <c r="D33" s="118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69" t="s">
        <v>113</v>
      </c>
      <c r="B36" s="169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69" t="s">
        <v>82</v>
      </c>
      <c r="B38" s="169"/>
      <c r="C38" s="22">
        <f>SUM(C36:C37)</f>
        <v>0.1486518</v>
      </c>
      <c r="D38" s="23">
        <f>SUM(D36:D37)</f>
        <v>0</v>
      </c>
    </row>
    <row r="39" spans="1:4" ht="53.25" customHeight="1">
      <c r="A39" s="170" t="s">
        <v>84</v>
      </c>
      <c r="B39" s="171"/>
      <c r="C39" s="171"/>
      <c r="D39" s="172"/>
    </row>
    <row r="40" spans="1:4" ht="40.5" customHeight="1">
      <c r="A40" s="173" t="s">
        <v>85</v>
      </c>
      <c r="B40" s="174"/>
      <c r="C40" s="174"/>
      <c r="D40" s="175"/>
    </row>
    <row r="41" spans="1:4" ht="51.75" customHeight="1">
      <c r="A41" s="159" t="s">
        <v>86</v>
      </c>
      <c r="B41" s="160"/>
      <c r="C41" s="160"/>
      <c r="D41" s="161"/>
    </row>
    <row r="42" spans="1:4" ht="15" customHeight="1">
      <c r="A42" s="111"/>
      <c r="B42" s="112"/>
      <c r="C42" s="112"/>
      <c r="D42" s="112"/>
    </row>
    <row r="43" spans="1:4" ht="25.5" customHeight="1">
      <c r="A43" s="178" t="s">
        <v>51</v>
      </c>
      <c r="B43" s="179"/>
      <c r="C43" s="179"/>
      <c r="D43" s="179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Goiania'!C45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Goiania'!C46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29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Goiania'!C48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Goiania'!C49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Goiania'!C50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Goiania'!C51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Goiania'!C52</f>
        <v>0.08</v>
      </c>
      <c r="D52" s="15">
        <f>D28*C52</f>
        <v>0</v>
      </c>
    </row>
    <row r="53" spans="1:4" ht="12.75">
      <c r="A53" s="180" t="s">
        <v>91</v>
      </c>
      <c r="B53" s="180"/>
      <c r="C53" s="16">
        <f>SUM(C45:C52)</f>
        <v>0.33800000000000002</v>
      </c>
      <c r="D53" s="17">
        <f>SUM(D45:D52)</f>
        <v>0</v>
      </c>
    </row>
    <row r="54" spans="1:4" ht="27" customHeight="1">
      <c r="A54" s="170" t="s">
        <v>87</v>
      </c>
      <c r="B54" s="171"/>
      <c r="C54" s="171"/>
      <c r="D54" s="172"/>
    </row>
    <row r="55" spans="1:4" ht="27" customHeight="1">
      <c r="A55" s="173" t="s">
        <v>88</v>
      </c>
      <c r="B55" s="174"/>
      <c r="C55" s="174"/>
      <c r="D55" s="175"/>
    </row>
    <row r="56" spans="1:4" ht="27" customHeight="1">
      <c r="A56" s="159" t="s">
        <v>89</v>
      </c>
      <c r="B56" s="160"/>
      <c r="C56" s="160"/>
      <c r="D56" s="161"/>
    </row>
    <row r="57" spans="1:4" ht="15" customHeight="1">
      <c r="A57" s="112"/>
      <c r="B57" s="112"/>
      <c r="C57" s="112"/>
      <c r="D57" s="112"/>
    </row>
    <row r="58" spans="1:4" ht="15" customHeight="1">
      <c r="A58" s="178" t="s">
        <v>58</v>
      </c>
      <c r="B58" s="179"/>
      <c r="C58" s="179"/>
      <c r="D58" s="179"/>
    </row>
    <row r="59" spans="1:4" ht="25.5">
      <c r="A59" s="117" t="s">
        <v>60</v>
      </c>
      <c r="B59" s="117" t="s">
        <v>12</v>
      </c>
      <c r="C59" s="117" t="s">
        <v>32</v>
      </c>
      <c r="D59" s="117" t="s">
        <v>46</v>
      </c>
    </row>
    <row r="60" spans="1:4" ht="12.75">
      <c r="A60" s="8" t="s">
        <v>2</v>
      </c>
      <c r="B60" s="95" t="s">
        <v>90</v>
      </c>
      <c r="C60" s="41"/>
      <c r="D60" s="93">
        <f>IF((C60*22*2)-(D26*6%)&gt;0,(C60*22*2)-(D26*6%),0)</f>
        <v>0</v>
      </c>
    </row>
    <row r="61" spans="1:4" ht="12.75">
      <c r="A61" s="8" t="s">
        <v>4</v>
      </c>
      <c r="B61" s="96" t="s">
        <v>139</v>
      </c>
      <c r="C61" s="41"/>
      <c r="D61" s="93">
        <f>C61*22</f>
        <v>0</v>
      </c>
    </row>
    <row r="62" spans="1:4" ht="12.75">
      <c r="A62" s="8" t="s">
        <v>5</v>
      </c>
      <c r="B62" s="97" t="s">
        <v>140</v>
      </c>
      <c r="C62" s="181"/>
      <c r="D62" s="182"/>
    </row>
    <row r="63" spans="1:4" ht="12.75">
      <c r="A63" s="8" t="s">
        <v>6</v>
      </c>
      <c r="B63" s="54" t="s">
        <v>182</v>
      </c>
      <c r="C63" s="183"/>
      <c r="D63" s="184"/>
    </row>
    <row r="64" spans="1:4" ht="12.75">
      <c r="A64" s="8" t="s">
        <v>7</v>
      </c>
      <c r="B64" s="54" t="s">
        <v>141</v>
      </c>
      <c r="C64" s="183"/>
      <c r="D64" s="184"/>
    </row>
    <row r="65" spans="1:4" ht="12.75">
      <c r="A65" s="8" t="s">
        <v>8</v>
      </c>
      <c r="B65" s="54" t="s">
        <v>142</v>
      </c>
      <c r="C65" s="185"/>
      <c r="D65" s="186"/>
    </row>
    <row r="66" spans="1:4" ht="12.75">
      <c r="A66" s="3"/>
      <c r="B66" s="98" t="s">
        <v>92</v>
      </c>
      <c r="C66" s="187">
        <f>D60+D61+C62+C63+C64+C65</f>
        <v>0</v>
      </c>
      <c r="D66" s="188"/>
    </row>
    <row r="67" spans="1:4" ht="27" customHeight="1">
      <c r="A67" s="176" t="s">
        <v>138</v>
      </c>
      <c r="B67" s="177"/>
      <c r="C67" s="177"/>
      <c r="D67" s="177"/>
    </row>
    <row r="68" spans="1:4">
      <c r="A68" s="189"/>
      <c r="B68" s="190"/>
      <c r="C68" s="190"/>
      <c r="D68" s="190"/>
    </row>
    <row r="69" spans="1:4" ht="29.25" customHeight="1">
      <c r="A69" s="178" t="s">
        <v>59</v>
      </c>
      <c r="B69" s="179"/>
      <c r="C69" s="179"/>
      <c r="D69" s="179"/>
    </row>
    <row r="70" spans="1:4" ht="25.5">
      <c r="A70" s="118">
        <v>2</v>
      </c>
      <c r="B70" s="118" t="s">
        <v>61</v>
      </c>
      <c r="C70" s="118" t="s">
        <v>15</v>
      </c>
      <c r="D70" s="118" t="s">
        <v>1</v>
      </c>
    </row>
    <row r="71" spans="1:4" ht="25.5">
      <c r="A71" s="119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19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19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69" t="s">
        <v>93</v>
      </c>
      <c r="B74" s="169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178" t="s">
        <v>94</v>
      </c>
      <c r="B77" s="179"/>
      <c r="C77" s="179"/>
      <c r="D77" s="179"/>
    </row>
    <row r="78" spans="1:4" ht="18.75" customHeight="1">
      <c r="A78" s="118">
        <v>3</v>
      </c>
      <c r="B78" s="118" t="s">
        <v>21</v>
      </c>
      <c r="C78" s="118" t="s">
        <v>15</v>
      </c>
      <c r="D78" s="118" t="s">
        <v>1</v>
      </c>
    </row>
    <row r="79" spans="1:4" ht="12.75">
      <c r="A79" s="119" t="s">
        <v>2</v>
      </c>
      <c r="B79" s="54" t="s">
        <v>22</v>
      </c>
      <c r="C79" s="56">
        <f>'Recepcionista - Goiania'!C79</f>
        <v>4.1999999999999997E-3</v>
      </c>
      <c r="D79" s="25">
        <f t="shared" ref="D79:D84" si="0">D$28*C79</f>
        <v>0</v>
      </c>
    </row>
    <row r="80" spans="1:4" ht="62.25">
      <c r="A80" s="119" t="s">
        <v>4</v>
      </c>
      <c r="B80" s="54" t="s">
        <v>120</v>
      </c>
      <c r="C80" s="56">
        <f>'Recepcionista - Goiania'!C80</f>
        <v>3.3599999999999998E-4</v>
      </c>
      <c r="D80" s="25">
        <f t="shared" si="0"/>
        <v>0</v>
      </c>
    </row>
    <row r="81" spans="1:4" ht="62.25">
      <c r="A81" s="119" t="s">
        <v>5</v>
      </c>
      <c r="B81" s="54" t="s">
        <v>121</v>
      </c>
      <c r="C81" s="56">
        <f>'Recepcionista - Goiania'!C81</f>
        <v>7.0980000000000001E-4</v>
      </c>
      <c r="D81" s="25">
        <f t="shared" si="0"/>
        <v>0</v>
      </c>
    </row>
    <row r="82" spans="1:4" ht="12.75">
      <c r="A82" s="119" t="s">
        <v>6</v>
      </c>
      <c r="B82" s="54" t="s">
        <v>23</v>
      </c>
      <c r="C82" s="56">
        <f>'Recepcionista - Goiania'!C82</f>
        <v>1.9400000000000001E-2</v>
      </c>
      <c r="D82" s="25">
        <f t="shared" si="0"/>
        <v>0</v>
      </c>
    </row>
    <row r="83" spans="1:4" ht="62.25">
      <c r="A83" s="119" t="s">
        <v>7</v>
      </c>
      <c r="B83" s="54" t="s">
        <v>122</v>
      </c>
      <c r="C83" s="56">
        <f>'Recepcionista - Goiania'!C83</f>
        <v>6.5572000000000009E-3</v>
      </c>
      <c r="D83" s="25">
        <f t="shared" si="0"/>
        <v>0</v>
      </c>
    </row>
    <row r="84" spans="1:4" ht="62.25">
      <c r="A84" s="119" t="s">
        <v>8</v>
      </c>
      <c r="B84" s="54" t="s">
        <v>123</v>
      </c>
      <c r="C84" s="56">
        <f>'Recepcionista - Goiania'!C84</f>
        <v>3.2786000000000004E-3</v>
      </c>
      <c r="D84" s="25">
        <f t="shared" si="0"/>
        <v>0</v>
      </c>
    </row>
    <row r="85" spans="1:4" ht="12.75">
      <c r="A85" s="169" t="s">
        <v>95</v>
      </c>
      <c r="B85" s="169"/>
      <c r="C85" s="26">
        <f>SUM(C79:C84)</f>
        <v>3.4481600000000001E-2</v>
      </c>
      <c r="D85" s="9">
        <f>SUM(D79:D84)</f>
        <v>0</v>
      </c>
    </row>
    <row r="86" spans="1:4" ht="66" customHeight="1">
      <c r="A86" s="191" t="s">
        <v>124</v>
      </c>
      <c r="B86" s="192"/>
      <c r="C86" s="192"/>
      <c r="D86" s="192"/>
    </row>
    <row r="87" spans="1:4" ht="12.75">
      <c r="A87" s="111"/>
      <c r="B87" s="112"/>
      <c r="C87" s="112"/>
      <c r="D87" s="112"/>
    </row>
    <row r="88" spans="1:4" ht="12.75">
      <c r="A88" s="178" t="s">
        <v>63</v>
      </c>
      <c r="B88" s="179"/>
      <c r="C88" s="179"/>
      <c r="D88" s="179"/>
    </row>
    <row r="89" spans="1:4"/>
    <row r="90" spans="1:4" ht="51" customHeight="1">
      <c r="A90" s="193" t="s">
        <v>96</v>
      </c>
      <c r="B90" s="194"/>
      <c r="C90" s="194"/>
      <c r="D90" s="195"/>
    </row>
    <row r="91" spans="1:4" ht="12.75">
      <c r="A91" s="113"/>
      <c r="B91" s="114"/>
      <c r="C91" s="114"/>
      <c r="D91" s="114"/>
    </row>
    <row r="92" spans="1:4" ht="24.75" customHeight="1">
      <c r="A92" s="178" t="s">
        <v>97</v>
      </c>
      <c r="B92" s="179"/>
      <c r="C92" s="179"/>
      <c r="D92" s="179"/>
    </row>
    <row r="93" spans="1:4" ht="19.5" customHeight="1">
      <c r="A93" s="118" t="s">
        <v>14</v>
      </c>
      <c r="B93" s="118" t="s">
        <v>64</v>
      </c>
      <c r="C93" s="118" t="s">
        <v>15</v>
      </c>
      <c r="D93" s="118" t="s">
        <v>1</v>
      </c>
    </row>
    <row r="94" spans="1:4" ht="38.25">
      <c r="A94" s="119" t="s">
        <v>2</v>
      </c>
      <c r="B94" s="24" t="s">
        <v>99</v>
      </c>
      <c r="C94" s="58">
        <f>'Recepcionista - Goiania'!C94</f>
        <v>9.9400000000000002E-2</v>
      </c>
      <c r="D94" s="25">
        <f t="shared" ref="D94:D99" si="1">D$28*C94</f>
        <v>0</v>
      </c>
    </row>
    <row r="95" spans="1:4" ht="12.75">
      <c r="A95" s="119" t="s">
        <v>4</v>
      </c>
      <c r="B95" s="24" t="s">
        <v>100</v>
      </c>
      <c r="C95" s="58">
        <f>'Recepcionista - Goiania'!C95</f>
        <v>1.9416666666666665E-2</v>
      </c>
      <c r="D95" s="25">
        <f t="shared" si="1"/>
        <v>0</v>
      </c>
    </row>
    <row r="96" spans="1:4" ht="25.5">
      <c r="A96" s="119" t="s">
        <v>5</v>
      </c>
      <c r="B96" s="24" t="s">
        <v>101</v>
      </c>
      <c r="C96" s="58">
        <f>'Recepcionista - Goiania'!C96</f>
        <v>3.5000000000000005E-4</v>
      </c>
      <c r="D96" s="25">
        <f t="shared" si="1"/>
        <v>0</v>
      </c>
    </row>
    <row r="97" spans="1:4" ht="25.5">
      <c r="A97" s="119" t="s">
        <v>6</v>
      </c>
      <c r="B97" s="24" t="s">
        <v>102</v>
      </c>
      <c r="C97" s="58">
        <f>'Recepcionista - Goiania'!C97</f>
        <v>1.5999999999999999E-3</v>
      </c>
      <c r="D97" s="25">
        <f t="shared" si="1"/>
        <v>0</v>
      </c>
    </row>
    <row r="98" spans="1:4" ht="25.5">
      <c r="A98" s="119" t="s">
        <v>7</v>
      </c>
      <c r="B98" s="24" t="s">
        <v>103</v>
      </c>
      <c r="C98" s="58">
        <f>'Recepcionista - Goiania'!C98</f>
        <v>4.8000000000000007E-4</v>
      </c>
      <c r="D98" s="25">
        <f t="shared" si="1"/>
        <v>0</v>
      </c>
    </row>
    <row r="99" spans="1:4" ht="12.75">
      <c r="A99" s="119" t="s">
        <v>8</v>
      </c>
      <c r="B99" s="24" t="s">
        <v>104</v>
      </c>
      <c r="C99" s="58">
        <f>'Recepcionista - Goiania'!C99</f>
        <v>0</v>
      </c>
      <c r="D99" s="25">
        <f t="shared" si="1"/>
        <v>0</v>
      </c>
    </row>
    <row r="100" spans="1:4" ht="12.75">
      <c r="A100" s="169" t="s">
        <v>119</v>
      </c>
      <c r="B100" s="169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69" t="s">
        <v>98</v>
      </c>
      <c r="B102" s="169"/>
      <c r="C102" s="27">
        <f>C100+C101</f>
        <v>0.16222804000000002</v>
      </c>
      <c r="D102" s="9">
        <f>D100+D101</f>
        <v>0</v>
      </c>
    </row>
    <row r="103" spans="1:4" ht="12.75">
      <c r="A103" s="111"/>
      <c r="B103" s="112"/>
      <c r="C103" s="112"/>
      <c r="D103" s="112"/>
    </row>
    <row r="104" spans="1:4" ht="26.25" customHeight="1">
      <c r="A104" s="178" t="s">
        <v>105</v>
      </c>
      <c r="B104" s="179"/>
      <c r="C104" s="179"/>
      <c r="D104" s="179"/>
    </row>
    <row r="105" spans="1:4" ht="25.5">
      <c r="A105" s="118">
        <v>4</v>
      </c>
      <c r="B105" s="118" t="s">
        <v>65</v>
      </c>
      <c r="C105" s="118" t="s">
        <v>15</v>
      </c>
      <c r="D105" s="118" t="s">
        <v>1</v>
      </c>
    </row>
    <row r="106" spans="1:4" ht="12.75">
      <c r="A106" s="119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69" t="s">
        <v>106</v>
      </c>
      <c r="B107" s="169"/>
      <c r="C107" s="30" t="s">
        <v>62</v>
      </c>
      <c r="D107" s="9">
        <f>SUM(D106:D106)</f>
        <v>0</v>
      </c>
    </row>
    <row r="108" spans="1:4" ht="12.75">
      <c r="A108" s="111"/>
      <c r="B108" s="112"/>
      <c r="C108" s="112"/>
      <c r="D108" s="112"/>
    </row>
    <row r="109" spans="1:4" ht="12.75">
      <c r="A109" s="178" t="s">
        <v>66</v>
      </c>
      <c r="B109" s="179"/>
      <c r="C109" s="179"/>
      <c r="D109" s="179"/>
    </row>
    <row r="110" spans="1:4" ht="12.75">
      <c r="A110" s="117">
        <v>5</v>
      </c>
      <c r="B110" s="197" t="s">
        <v>13</v>
      </c>
      <c r="C110" s="197"/>
      <c r="D110" s="117" t="s">
        <v>1</v>
      </c>
    </row>
    <row r="111" spans="1:4" ht="12.75">
      <c r="A111" s="119" t="s">
        <v>2</v>
      </c>
      <c r="B111" s="198" t="s">
        <v>181</v>
      </c>
      <c r="C111" s="198"/>
      <c r="D111" s="122"/>
    </row>
    <row r="112" spans="1:4" ht="12.75">
      <c r="A112" s="119" t="s">
        <v>4</v>
      </c>
      <c r="B112" s="198" t="s">
        <v>11</v>
      </c>
      <c r="C112" s="198"/>
      <c r="D112" s="122"/>
    </row>
    <row r="113" spans="1:4" ht="12.75">
      <c r="A113" s="3"/>
      <c r="B113" s="169" t="s">
        <v>108</v>
      </c>
      <c r="C113" s="169"/>
      <c r="D113" s="9">
        <f>SUM(D111:D111)</f>
        <v>0</v>
      </c>
    </row>
    <row r="114" spans="1:4">
      <c r="A114" s="199" t="s">
        <v>109</v>
      </c>
      <c r="B114" s="200"/>
      <c r="C114" s="200"/>
      <c r="D114" s="200"/>
    </row>
    <row r="115" spans="1:4" ht="12.75">
      <c r="A115" s="201"/>
      <c r="B115" s="202"/>
      <c r="C115" s="202"/>
      <c r="D115" s="202"/>
    </row>
    <row r="116" spans="1:4" s="31" customFormat="1" ht="12.75">
      <c r="A116" s="203" t="s">
        <v>67</v>
      </c>
      <c r="B116" s="203"/>
      <c r="C116" s="203"/>
      <c r="D116" s="203"/>
    </row>
    <row r="117" spans="1:4" ht="12.75">
      <c r="A117" s="118">
        <v>6</v>
      </c>
      <c r="B117" s="118" t="s">
        <v>24</v>
      </c>
      <c r="C117" s="118" t="s">
        <v>15</v>
      </c>
      <c r="D117" s="118" t="s">
        <v>1</v>
      </c>
    </row>
    <row r="118" spans="1:4" ht="12.75">
      <c r="A118" s="8" t="s">
        <v>2</v>
      </c>
      <c r="B118" s="32" t="s">
        <v>25</v>
      </c>
      <c r="C118" s="121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21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Goiania'!C121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Goiania'!C122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Goiania'!C123</f>
        <v>0.05</v>
      </c>
      <c r="D123" s="5">
        <f>((D135+D118+D119)/(1-C120))*C123</f>
        <v>0</v>
      </c>
    </row>
    <row r="124" spans="1:4" ht="12.75">
      <c r="A124" s="3"/>
      <c r="B124" s="116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03" t="s">
        <v>68</v>
      </c>
      <c r="B128" s="203"/>
      <c r="C128" s="203"/>
      <c r="D128" s="203"/>
    </row>
    <row r="129" spans="1:4" ht="24" customHeight="1">
      <c r="A129" s="3"/>
      <c r="B129" s="204" t="s">
        <v>28</v>
      </c>
      <c r="C129" s="204"/>
      <c r="D129" s="118" t="s">
        <v>29</v>
      </c>
    </row>
    <row r="130" spans="1:4" ht="12.75">
      <c r="A130" s="28" t="s">
        <v>2</v>
      </c>
      <c r="B130" s="196" t="s">
        <v>30</v>
      </c>
      <c r="C130" s="196"/>
      <c r="D130" s="25">
        <f>D28</f>
        <v>0</v>
      </c>
    </row>
    <row r="131" spans="1:4" ht="12.75">
      <c r="A131" s="28" t="s">
        <v>4</v>
      </c>
      <c r="B131" s="196" t="s">
        <v>69</v>
      </c>
      <c r="C131" s="196"/>
      <c r="D131" s="25">
        <f>D74</f>
        <v>0</v>
      </c>
    </row>
    <row r="132" spans="1:4" ht="12.75">
      <c r="A132" s="28" t="s">
        <v>5</v>
      </c>
      <c r="B132" s="196" t="s">
        <v>70</v>
      </c>
      <c r="C132" s="196"/>
      <c r="D132" s="25">
        <f>D85</f>
        <v>0</v>
      </c>
    </row>
    <row r="133" spans="1:4" ht="24" customHeight="1">
      <c r="A133" s="28" t="s">
        <v>6</v>
      </c>
      <c r="B133" s="196" t="s">
        <v>71</v>
      </c>
      <c r="C133" s="196"/>
      <c r="D133" s="4">
        <f>D107</f>
        <v>0</v>
      </c>
    </row>
    <row r="134" spans="1:4" ht="12.75">
      <c r="A134" s="28" t="s">
        <v>7</v>
      </c>
      <c r="B134" s="196" t="s">
        <v>72</v>
      </c>
      <c r="C134" s="196"/>
      <c r="D134" s="25">
        <f>D113</f>
        <v>0</v>
      </c>
    </row>
    <row r="135" spans="1:4" ht="16.5" customHeight="1">
      <c r="A135" s="169" t="s">
        <v>73</v>
      </c>
      <c r="B135" s="169"/>
      <c r="C135" s="169"/>
      <c r="D135" s="9">
        <f>SUM(D130:D134)</f>
        <v>0</v>
      </c>
    </row>
    <row r="136" spans="1:4" ht="12.75">
      <c r="A136" s="28" t="s">
        <v>8</v>
      </c>
      <c r="B136" s="206" t="s">
        <v>74</v>
      </c>
      <c r="C136" s="206"/>
      <c r="D136" s="25">
        <f>D124</f>
        <v>0</v>
      </c>
    </row>
    <row r="137" spans="1:4" ht="16.5" customHeight="1">
      <c r="A137" s="169" t="s">
        <v>31</v>
      </c>
      <c r="B137" s="169"/>
      <c r="C137" s="169"/>
      <c r="D137" s="9">
        <f>TRUNC((D135+D136),2)</f>
        <v>0</v>
      </c>
    </row>
    <row r="138" spans="1:4" ht="12.75" hidden="1" customHeight="1">
      <c r="A138" s="205" t="s">
        <v>115</v>
      </c>
      <c r="B138" s="205"/>
      <c r="C138" s="205"/>
      <c r="D138" s="205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4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/>
    <row r="8" spans="1:4">
      <c r="A8" s="212" t="s">
        <v>232</v>
      </c>
      <c r="B8" s="212"/>
      <c r="C8" s="212"/>
      <c r="D8" s="212"/>
    </row>
    <row r="9" spans="1:4" ht="12.75">
      <c r="A9" s="207" t="s">
        <v>42</v>
      </c>
      <c r="B9" s="207"/>
      <c r="C9" s="207"/>
      <c r="D9" s="207"/>
    </row>
    <row r="10" spans="1:4" ht="12.75">
      <c r="A10" s="117">
        <v>1</v>
      </c>
      <c r="B10" s="208" t="s">
        <v>0</v>
      </c>
      <c r="C10" s="208"/>
      <c r="D10" s="117" t="s">
        <v>1</v>
      </c>
    </row>
    <row r="11" spans="1:4" ht="12.75">
      <c r="A11" s="8" t="s">
        <v>2</v>
      </c>
      <c r="B11" s="143" t="s">
        <v>170</v>
      </c>
      <c r="C11" s="143"/>
      <c r="D11" s="93">
        <f>'Motorista - Goiania'!D28/220</f>
        <v>0</v>
      </c>
    </row>
    <row r="12" spans="1:4" ht="12.75">
      <c r="A12" s="8" t="s">
        <v>4</v>
      </c>
      <c r="B12" s="47" t="s">
        <v>171</v>
      </c>
      <c r="C12" s="126">
        <v>0.5</v>
      </c>
      <c r="D12" s="2">
        <f>D11*C12</f>
        <v>0</v>
      </c>
    </row>
    <row r="13" spans="1:4" ht="15" customHeight="1">
      <c r="A13" s="209" t="s">
        <v>83</v>
      </c>
      <c r="B13" s="210"/>
      <c r="C13" s="211"/>
      <c r="D13" s="9">
        <f>SUM(D11:D12)</f>
        <v>0</v>
      </c>
    </row>
    <row r="14" spans="1:4" ht="24" customHeight="1">
      <c r="A14" s="165" t="s">
        <v>79</v>
      </c>
      <c r="B14" s="166"/>
      <c r="C14" s="166"/>
      <c r="D14" s="166"/>
    </row>
    <row r="15" spans="1:4" ht="12.75">
      <c r="A15" s="167"/>
      <c r="B15" s="168"/>
      <c r="C15" s="168"/>
      <c r="D15" s="168"/>
    </row>
    <row r="16" spans="1:4" ht="15" customHeight="1">
      <c r="A16" s="167" t="s">
        <v>48</v>
      </c>
      <c r="B16" s="168"/>
      <c r="C16" s="168"/>
      <c r="D16" s="168"/>
    </row>
    <row r="17" spans="1:4" s="35" customFormat="1" ht="15" customHeight="1">
      <c r="A17" s="167" t="s">
        <v>49</v>
      </c>
      <c r="B17" s="168"/>
      <c r="C17" s="168"/>
      <c r="D17" s="168"/>
    </row>
    <row r="18" spans="1:4" ht="25.5" customHeight="1">
      <c r="A18" s="118" t="s">
        <v>50</v>
      </c>
      <c r="B18" s="118" t="s">
        <v>56</v>
      </c>
      <c r="C18" s="118" t="s">
        <v>15</v>
      </c>
      <c r="D18" s="118" t="s">
        <v>1</v>
      </c>
    </row>
    <row r="19" spans="1:4" ht="12.75">
      <c r="A19" s="18" t="s">
        <v>2</v>
      </c>
      <c r="B19" s="19" t="s">
        <v>80</v>
      </c>
      <c r="C19" s="20">
        <v>8.3299999999999999E-2</v>
      </c>
      <c r="D19" s="21">
        <f>C19*D13</f>
        <v>0</v>
      </c>
    </row>
    <row r="20" spans="1:4" ht="25.5" hidden="1">
      <c r="A20" s="18" t="s">
        <v>4</v>
      </c>
      <c r="B20" s="19" t="s">
        <v>81</v>
      </c>
      <c r="C20" s="20">
        <v>2.7799999999999998E-2</v>
      </c>
      <c r="D20" s="21">
        <f>D13*C20</f>
        <v>0</v>
      </c>
    </row>
    <row r="21" spans="1:4" ht="12.75">
      <c r="A21" s="169" t="s">
        <v>113</v>
      </c>
      <c r="B21" s="169"/>
      <c r="C21" s="22">
        <f>SUM(C19:C20)</f>
        <v>0.1111</v>
      </c>
      <c r="D21" s="23">
        <f>SUM(D19:D20)</f>
        <v>0</v>
      </c>
    </row>
    <row r="22" spans="1:4" ht="25.5">
      <c r="A22" s="18" t="s">
        <v>5</v>
      </c>
      <c r="B22" s="19" t="s">
        <v>114</v>
      </c>
      <c r="C22" s="20">
        <f>C21*C38</f>
        <v>3.7551800000000003E-2</v>
      </c>
      <c r="D22" s="21">
        <f>D13*C22</f>
        <v>0</v>
      </c>
    </row>
    <row r="23" spans="1:4" ht="12.75">
      <c r="A23" s="169" t="s">
        <v>82</v>
      </c>
      <c r="B23" s="169"/>
      <c r="C23" s="22">
        <f>SUM(C21:C22)</f>
        <v>0.1486518</v>
      </c>
      <c r="D23" s="23">
        <f>SUM(D21:D22)</f>
        <v>0</v>
      </c>
    </row>
    <row r="24" spans="1:4" ht="53.25" customHeight="1">
      <c r="A24" s="170" t="s">
        <v>84</v>
      </c>
      <c r="B24" s="171"/>
      <c r="C24" s="171"/>
      <c r="D24" s="172"/>
    </row>
    <row r="25" spans="1:4" ht="40.5" customHeight="1">
      <c r="A25" s="173" t="s">
        <v>85</v>
      </c>
      <c r="B25" s="174"/>
      <c r="C25" s="174"/>
      <c r="D25" s="175"/>
    </row>
    <row r="26" spans="1:4" ht="51.75" customHeight="1">
      <c r="A26" s="159" t="s">
        <v>86</v>
      </c>
      <c r="B26" s="160"/>
      <c r="C26" s="160"/>
      <c r="D26" s="161"/>
    </row>
    <row r="27" spans="1:4" ht="15" customHeight="1">
      <c r="A27" s="111"/>
      <c r="B27" s="112"/>
      <c r="C27" s="112"/>
      <c r="D27" s="112"/>
    </row>
    <row r="28" spans="1:4" ht="25.5" customHeight="1">
      <c r="A28" s="178" t="s">
        <v>51</v>
      </c>
      <c r="B28" s="179"/>
      <c r="C28" s="179"/>
      <c r="D28" s="179"/>
    </row>
    <row r="29" spans="1:4" ht="17.25" customHeight="1">
      <c r="A29" s="11" t="s">
        <v>55</v>
      </c>
      <c r="B29" s="11" t="s">
        <v>57</v>
      </c>
      <c r="C29" s="11" t="s">
        <v>15</v>
      </c>
      <c r="D29" s="11" t="s">
        <v>1</v>
      </c>
    </row>
    <row r="30" spans="1:4" ht="12.75">
      <c r="A30" s="12" t="s">
        <v>2</v>
      </c>
      <c r="B30" s="13" t="s">
        <v>16</v>
      </c>
      <c r="C30" s="14">
        <f>'Motorista - Goiania'!C45</f>
        <v>0.2</v>
      </c>
      <c r="D30" s="15">
        <f>D13*C30</f>
        <v>0</v>
      </c>
    </row>
    <row r="31" spans="1:4" ht="12.75">
      <c r="A31" s="12" t="s">
        <v>4</v>
      </c>
      <c r="B31" s="13" t="s">
        <v>18</v>
      </c>
      <c r="C31" s="14">
        <f>'Motorista - Goiania'!C46</f>
        <v>2.5000000000000001E-2</v>
      </c>
      <c r="D31" s="15">
        <f>D13*C31</f>
        <v>0</v>
      </c>
    </row>
    <row r="32" spans="1:4" ht="12.75">
      <c r="A32" s="12" t="s">
        <v>5</v>
      </c>
      <c r="B32" s="13" t="s">
        <v>52</v>
      </c>
      <c r="C32" s="14">
        <f>'Motorista - Goiania'!C47</f>
        <v>0</v>
      </c>
      <c r="D32" s="15">
        <f>D13*C32</f>
        <v>0</v>
      </c>
    </row>
    <row r="33" spans="1:4" ht="12.75">
      <c r="A33" s="12" t="s">
        <v>6</v>
      </c>
      <c r="B33" s="13" t="s">
        <v>53</v>
      </c>
      <c r="C33" s="14">
        <f>'Motorista - Goiania'!C48</f>
        <v>1.4999999999999999E-2</v>
      </c>
      <c r="D33" s="15">
        <f>D13*C33</f>
        <v>0</v>
      </c>
    </row>
    <row r="34" spans="1:4" ht="12.75">
      <c r="A34" s="12" t="s">
        <v>7</v>
      </c>
      <c r="B34" s="13" t="s">
        <v>54</v>
      </c>
      <c r="C34" s="14">
        <f>'Motorista - Goiania'!C49</f>
        <v>0.01</v>
      </c>
      <c r="D34" s="15">
        <f>D13*C34</f>
        <v>0</v>
      </c>
    </row>
    <row r="35" spans="1:4" ht="12.75">
      <c r="A35" s="12" t="s">
        <v>8</v>
      </c>
      <c r="B35" s="13" t="s">
        <v>20</v>
      </c>
      <c r="C35" s="14">
        <f>'Motorista - Goiania'!C50</f>
        <v>6.0000000000000001E-3</v>
      </c>
      <c r="D35" s="15">
        <f>D13*C35</f>
        <v>0</v>
      </c>
    </row>
    <row r="36" spans="1:4" ht="12.75">
      <c r="A36" s="12" t="s">
        <v>9</v>
      </c>
      <c r="B36" s="13" t="s">
        <v>17</v>
      </c>
      <c r="C36" s="14">
        <f>'Motorista - Goiania'!C51</f>
        <v>2E-3</v>
      </c>
      <c r="D36" s="15">
        <f>D13*C36</f>
        <v>0</v>
      </c>
    </row>
    <row r="37" spans="1:4" ht="12.75">
      <c r="A37" s="12" t="s">
        <v>10</v>
      </c>
      <c r="B37" s="13" t="s">
        <v>19</v>
      </c>
      <c r="C37" s="14">
        <f>'Motorista - Goiania'!C52</f>
        <v>0.08</v>
      </c>
      <c r="D37" s="15">
        <f>D13*C37</f>
        <v>0</v>
      </c>
    </row>
    <row r="38" spans="1:4" ht="12.75">
      <c r="A38" s="180" t="s">
        <v>91</v>
      </c>
      <c r="B38" s="180"/>
      <c r="C38" s="16">
        <f>SUM(C30:C37)</f>
        <v>0.33800000000000002</v>
      </c>
      <c r="D38" s="17">
        <f>SUM(D30:D37)</f>
        <v>0</v>
      </c>
    </row>
    <row r="39" spans="1:4" ht="27" customHeight="1">
      <c r="A39" s="170" t="s">
        <v>87</v>
      </c>
      <c r="B39" s="171"/>
      <c r="C39" s="171"/>
      <c r="D39" s="172"/>
    </row>
    <row r="40" spans="1:4" ht="27" customHeight="1">
      <c r="A40" s="173" t="s">
        <v>88</v>
      </c>
      <c r="B40" s="174"/>
      <c r="C40" s="174"/>
      <c r="D40" s="175"/>
    </row>
    <row r="41" spans="1:4" ht="27" customHeight="1">
      <c r="A41" s="159" t="s">
        <v>89</v>
      </c>
      <c r="B41" s="160"/>
      <c r="C41" s="160"/>
      <c r="D41" s="161"/>
    </row>
    <row r="42" spans="1:4" ht="15" customHeight="1">
      <c r="A42" s="112"/>
      <c r="B42" s="112"/>
      <c r="C42" s="112"/>
      <c r="D42" s="112"/>
    </row>
    <row r="43" spans="1:4" ht="29.25" customHeight="1">
      <c r="A43" s="178" t="s">
        <v>59</v>
      </c>
      <c r="B43" s="179"/>
      <c r="C43" s="179"/>
      <c r="D43" s="179"/>
    </row>
    <row r="44" spans="1:4" ht="25.5">
      <c r="A44" s="118">
        <v>2</v>
      </c>
      <c r="B44" s="118" t="s">
        <v>61</v>
      </c>
      <c r="C44" s="118" t="s">
        <v>15</v>
      </c>
      <c r="D44" s="118" t="s">
        <v>1</v>
      </c>
    </row>
    <row r="45" spans="1:4" ht="25.5">
      <c r="A45" s="119" t="s">
        <v>50</v>
      </c>
      <c r="B45" s="24" t="s">
        <v>56</v>
      </c>
      <c r="C45" s="29">
        <f>C23</f>
        <v>0.1486518</v>
      </c>
      <c r="D45" s="25">
        <f>D23</f>
        <v>0</v>
      </c>
    </row>
    <row r="46" spans="1:4" ht="12.75">
      <c r="A46" s="119" t="s">
        <v>55</v>
      </c>
      <c r="B46" s="24" t="s">
        <v>57</v>
      </c>
      <c r="C46" s="29">
        <f>C38</f>
        <v>0.33800000000000002</v>
      </c>
      <c r="D46" s="25">
        <f>D38</f>
        <v>0</v>
      </c>
    </row>
    <row r="47" spans="1:4" ht="12.75">
      <c r="A47" s="169" t="s">
        <v>93</v>
      </c>
      <c r="B47" s="169"/>
      <c r="C47" s="30" t="s">
        <v>62</v>
      </c>
      <c r="D47" s="9">
        <f>SUM(D45:D46)</f>
        <v>0</v>
      </c>
    </row>
    <row r="48" spans="1:4">
      <c r="A48" s="72"/>
      <c r="B48" s="73"/>
      <c r="C48" s="73"/>
      <c r="D48" s="73"/>
    </row>
    <row r="49" spans="1:4" ht="27" customHeight="1">
      <c r="A49" s="178" t="s">
        <v>94</v>
      </c>
      <c r="B49" s="179"/>
      <c r="C49" s="179"/>
      <c r="D49" s="179"/>
    </row>
    <row r="50" spans="1:4" ht="18.75" customHeight="1">
      <c r="A50" s="118">
        <v>3</v>
      </c>
      <c r="B50" s="118" t="s">
        <v>21</v>
      </c>
      <c r="C50" s="118" t="s">
        <v>15</v>
      </c>
      <c r="D50" s="118" t="s">
        <v>1</v>
      </c>
    </row>
    <row r="51" spans="1:4" ht="12.75">
      <c r="A51" s="119" t="s">
        <v>2</v>
      </c>
      <c r="B51" s="54" t="s">
        <v>22</v>
      </c>
      <c r="C51" s="57">
        <f>'Motorista - Goiania'!C79</f>
        <v>4.1999999999999997E-3</v>
      </c>
      <c r="D51" s="25">
        <f t="shared" ref="D51:D56" si="0">D$13*C51</f>
        <v>0</v>
      </c>
    </row>
    <row r="52" spans="1:4" ht="62.25">
      <c r="A52" s="119" t="s">
        <v>4</v>
      </c>
      <c r="B52" s="54" t="s">
        <v>120</v>
      </c>
      <c r="C52" s="57">
        <f>'Motorista - Goiania'!C80</f>
        <v>3.3599999999999998E-4</v>
      </c>
      <c r="D52" s="25">
        <f t="shared" si="0"/>
        <v>0</v>
      </c>
    </row>
    <row r="53" spans="1:4" ht="62.25" hidden="1">
      <c r="A53" s="119" t="s">
        <v>5</v>
      </c>
      <c r="B53" s="54" t="s">
        <v>121</v>
      </c>
      <c r="C53" s="57">
        <f>'Motorista - Goiania'!C81</f>
        <v>7.0980000000000001E-4</v>
      </c>
      <c r="D53" s="25">
        <f t="shared" si="0"/>
        <v>0</v>
      </c>
    </row>
    <row r="54" spans="1:4" ht="12.75">
      <c r="A54" s="119" t="s">
        <v>6</v>
      </c>
      <c r="B54" s="54" t="s">
        <v>23</v>
      </c>
      <c r="C54" s="57">
        <f>'Motorista - Goiania'!C82</f>
        <v>1.9400000000000001E-2</v>
      </c>
      <c r="D54" s="25">
        <f t="shared" si="0"/>
        <v>0</v>
      </c>
    </row>
    <row r="55" spans="1:4" ht="62.25">
      <c r="A55" s="119" t="s">
        <v>7</v>
      </c>
      <c r="B55" s="54" t="s">
        <v>122</v>
      </c>
      <c r="C55" s="57">
        <f>'Motorista - Goiania'!C83</f>
        <v>6.5572000000000009E-3</v>
      </c>
      <c r="D55" s="25">
        <f t="shared" si="0"/>
        <v>0</v>
      </c>
    </row>
    <row r="56" spans="1:4" ht="62.25">
      <c r="A56" s="119" t="s">
        <v>8</v>
      </c>
      <c r="B56" s="54" t="s">
        <v>123</v>
      </c>
      <c r="C56" s="57">
        <f>'Motorista - Goiania'!C84</f>
        <v>3.2786000000000004E-3</v>
      </c>
      <c r="D56" s="25">
        <f t="shared" si="0"/>
        <v>0</v>
      </c>
    </row>
    <row r="57" spans="1:4" ht="12.75">
      <c r="A57" s="169" t="s">
        <v>95</v>
      </c>
      <c r="B57" s="169"/>
      <c r="C57" s="26">
        <f>SUM(C51:C56)</f>
        <v>3.4481600000000001E-2</v>
      </c>
      <c r="D57" s="9">
        <f>SUM(D51:D56)</f>
        <v>0</v>
      </c>
    </row>
    <row r="58" spans="1:4" ht="66" customHeight="1">
      <c r="A58" s="191" t="s">
        <v>124</v>
      </c>
      <c r="B58" s="192"/>
      <c r="C58" s="192"/>
      <c r="D58" s="192"/>
    </row>
    <row r="59" spans="1:4" ht="12.75">
      <c r="A59" s="201"/>
      <c r="B59" s="202"/>
      <c r="C59" s="202"/>
      <c r="D59" s="202"/>
    </row>
    <row r="60" spans="1:4" s="31" customFormat="1" ht="12.75">
      <c r="A60" s="203" t="s">
        <v>67</v>
      </c>
      <c r="B60" s="203"/>
      <c r="C60" s="203"/>
      <c r="D60" s="203"/>
    </row>
    <row r="61" spans="1:4" ht="12.75">
      <c r="A61" s="118">
        <v>6</v>
      </c>
      <c r="B61" s="118" t="s">
        <v>24</v>
      </c>
      <c r="C61" s="118" t="s">
        <v>15</v>
      </c>
      <c r="D61" s="118" t="s">
        <v>1</v>
      </c>
    </row>
    <row r="62" spans="1:4" ht="12.75">
      <c r="A62" s="8" t="s">
        <v>2</v>
      </c>
      <c r="B62" s="32" t="s">
        <v>25</v>
      </c>
      <c r="C62" s="55">
        <f>'Motorista - Goiania'!C118</f>
        <v>0</v>
      </c>
      <c r="D62" s="5">
        <f>(D13+D47+D57)*C62</f>
        <v>0</v>
      </c>
    </row>
    <row r="63" spans="1:4" ht="12.75">
      <c r="A63" s="8" t="s">
        <v>4</v>
      </c>
      <c r="B63" s="32" t="s">
        <v>27</v>
      </c>
      <c r="C63" s="55">
        <f>'Motorista - Goiania'!C119</f>
        <v>0</v>
      </c>
      <c r="D63" s="5">
        <f>(D13+D47+D57+D62)*C63</f>
        <v>0</v>
      </c>
    </row>
    <row r="64" spans="1:4" ht="12.75">
      <c r="A64" s="8" t="s">
        <v>5</v>
      </c>
      <c r="B64" s="32" t="s">
        <v>26</v>
      </c>
      <c r="C64" s="42">
        <f>SUM(C65:C67)</f>
        <v>8.6499999999999994E-2</v>
      </c>
      <c r="D64" s="33">
        <f>((D77+D62+D63)/(1-C64))*C64</f>
        <v>0</v>
      </c>
    </row>
    <row r="65" spans="1:4" ht="12.75">
      <c r="A65" s="10"/>
      <c r="B65" s="32" t="s">
        <v>43</v>
      </c>
      <c r="C65" s="55">
        <f>'Motorista - Goiania'!C121</f>
        <v>6.4999999999999997E-3</v>
      </c>
      <c r="D65" s="5">
        <f>((D77+D62+D63)/(1-C64))*C65</f>
        <v>0</v>
      </c>
    </row>
    <row r="66" spans="1:4" ht="12.75">
      <c r="A66" s="10"/>
      <c r="B66" s="32" t="s">
        <v>44</v>
      </c>
      <c r="C66" s="55">
        <f>'Motorista - Goiania'!C122</f>
        <v>0.03</v>
      </c>
      <c r="D66" s="5">
        <f>((D77+D62+D63)/(1-C64))*C66</f>
        <v>0</v>
      </c>
    </row>
    <row r="67" spans="1:4" ht="12.75">
      <c r="A67" s="10"/>
      <c r="B67" s="32" t="s">
        <v>45</v>
      </c>
      <c r="C67" s="55">
        <f>'Motorista - Goiania'!C123</f>
        <v>0.05</v>
      </c>
      <c r="D67" s="5">
        <f>((D77+D62+D63)/(1-C64))*C67</f>
        <v>0</v>
      </c>
    </row>
    <row r="68" spans="1:4" ht="12.75">
      <c r="A68" s="3"/>
      <c r="B68" s="116" t="s">
        <v>110</v>
      </c>
      <c r="C68" s="27"/>
      <c r="D68" s="9">
        <f>D62+D63+D64</f>
        <v>0</v>
      </c>
    </row>
    <row r="69" spans="1:4" ht="12.75">
      <c r="A69" s="40" t="s">
        <v>111</v>
      </c>
      <c r="B69" s="39"/>
      <c r="C69" s="39"/>
      <c r="D69" s="35"/>
    </row>
    <row r="70" spans="1:4" ht="12.75">
      <c r="A70" s="40" t="s">
        <v>112</v>
      </c>
      <c r="B70" s="35"/>
      <c r="C70" s="35"/>
      <c r="D70" s="35"/>
    </row>
    <row r="71" spans="1:4">
      <c r="A71" s="35"/>
      <c r="B71" s="35"/>
      <c r="C71" s="35"/>
      <c r="D71" s="35"/>
    </row>
    <row r="72" spans="1:4" ht="12.75">
      <c r="A72" s="203" t="s">
        <v>68</v>
      </c>
      <c r="B72" s="203"/>
      <c r="C72" s="203"/>
      <c r="D72" s="203"/>
    </row>
    <row r="73" spans="1:4" ht="24" customHeight="1">
      <c r="A73" s="3"/>
      <c r="B73" s="204" t="s">
        <v>28</v>
      </c>
      <c r="C73" s="204"/>
      <c r="D73" s="118" t="s">
        <v>29</v>
      </c>
    </row>
    <row r="74" spans="1:4" ht="12.75">
      <c r="A74" s="28" t="s">
        <v>2</v>
      </c>
      <c r="B74" s="196" t="s">
        <v>30</v>
      </c>
      <c r="C74" s="196"/>
      <c r="D74" s="25">
        <f>D13</f>
        <v>0</v>
      </c>
    </row>
    <row r="75" spans="1:4" ht="12.75">
      <c r="A75" s="28" t="s">
        <v>4</v>
      </c>
      <c r="B75" s="196" t="s">
        <v>69</v>
      </c>
      <c r="C75" s="196"/>
      <c r="D75" s="25">
        <f>D47</f>
        <v>0</v>
      </c>
    </row>
    <row r="76" spans="1:4" ht="12.75">
      <c r="A76" s="28" t="s">
        <v>5</v>
      </c>
      <c r="B76" s="196" t="s">
        <v>70</v>
      </c>
      <c r="C76" s="196"/>
      <c r="D76" s="25">
        <f>D57</f>
        <v>0</v>
      </c>
    </row>
    <row r="77" spans="1:4" ht="16.5" customHeight="1">
      <c r="A77" s="169" t="s">
        <v>73</v>
      </c>
      <c r="B77" s="169"/>
      <c r="C77" s="169"/>
      <c r="D77" s="9">
        <f>SUM(D74:D76)</f>
        <v>0</v>
      </c>
    </row>
    <row r="78" spans="1:4" ht="12.75">
      <c r="A78" s="28" t="s">
        <v>8</v>
      </c>
      <c r="B78" s="206" t="s">
        <v>74</v>
      </c>
      <c r="C78" s="206"/>
      <c r="D78" s="25">
        <f>D68</f>
        <v>0</v>
      </c>
    </row>
    <row r="79" spans="1:4" ht="16.5" customHeight="1">
      <c r="A79" s="169" t="s">
        <v>31</v>
      </c>
      <c r="B79" s="169"/>
      <c r="C79" s="169"/>
      <c r="D79" s="9">
        <f>TRUNC((D77+D78),2)</f>
        <v>0</v>
      </c>
    </row>
    <row r="80" spans="1:4" ht="12.75" hidden="1" customHeight="1">
      <c r="A80" s="205" t="s">
        <v>115</v>
      </c>
      <c r="B80" s="205"/>
      <c r="C80" s="205"/>
      <c r="D80" s="205"/>
    </row>
    <row r="81" spans="3:3"/>
    <row r="84" spans="3:3" hidden="1">
      <c r="C84" s="34"/>
    </row>
  </sheetData>
  <sheetProtection formatCells="0" formatColumns="0" formatRows="0" insertColumns="0" insertRows="0"/>
  <mergeCells count="39">
    <mergeCell ref="A80:D80"/>
    <mergeCell ref="A72:D72"/>
    <mergeCell ref="B73:C73"/>
    <mergeCell ref="B74:C74"/>
    <mergeCell ref="B75:C75"/>
    <mergeCell ref="B76:C76"/>
    <mergeCell ref="A77:C77"/>
    <mergeCell ref="A79:C79"/>
    <mergeCell ref="A57:B57"/>
    <mergeCell ref="A58:D58"/>
    <mergeCell ref="A59:D59"/>
    <mergeCell ref="A60:D60"/>
    <mergeCell ref="B78:C78"/>
    <mergeCell ref="A49:D49"/>
    <mergeCell ref="A23:B23"/>
    <mergeCell ref="A24:D24"/>
    <mergeCell ref="A25:D25"/>
    <mergeCell ref="A26:D26"/>
    <mergeCell ref="A28:D28"/>
    <mergeCell ref="A38:B38"/>
    <mergeCell ref="A39:D39"/>
    <mergeCell ref="A40:D40"/>
    <mergeCell ref="A41:D41"/>
    <mergeCell ref="A43:D43"/>
    <mergeCell ref="A47:B47"/>
    <mergeCell ref="A21:B21"/>
    <mergeCell ref="A15:D15"/>
    <mergeCell ref="A16:D16"/>
    <mergeCell ref="A5:B5"/>
    <mergeCell ref="C5:D5"/>
    <mergeCell ref="A6:B6"/>
    <mergeCell ref="C6:D6"/>
    <mergeCell ref="A9:D9"/>
    <mergeCell ref="A17:D17"/>
    <mergeCell ref="B10:C10"/>
    <mergeCell ref="B11:C11"/>
    <mergeCell ref="A13:C13"/>
    <mergeCell ref="A14:D14"/>
    <mergeCell ref="A8:D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5"/>
  <sheetViews>
    <sheetView showGridLines="0" view="pageBreakPreview" zoomScaleNormal="100" zoomScaleSheetLayoutView="100" workbookViewId="0">
      <selection activeCell="A7" sqref="A7:D7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125</v>
      </c>
      <c r="D6" s="145"/>
    </row>
    <row r="7" spans="1:4">
      <c r="A7" s="212" t="s">
        <v>233</v>
      </c>
      <c r="B7" s="212"/>
      <c r="C7" s="212"/>
      <c r="D7" s="212"/>
    </row>
    <row r="8" spans="1:4"/>
    <row r="9" spans="1:4" ht="12.75">
      <c r="A9" s="213" t="s">
        <v>42</v>
      </c>
      <c r="B9" s="213"/>
      <c r="C9" s="213"/>
      <c r="D9" s="213"/>
    </row>
    <row r="10" spans="1:4" ht="12.75">
      <c r="A10" s="65">
        <v>1</v>
      </c>
      <c r="B10" s="208" t="s">
        <v>0</v>
      </c>
      <c r="C10" s="208"/>
      <c r="D10" s="65" t="s">
        <v>1</v>
      </c>
    </row>
    <row r="11" spans="1:4" ht="12.75">
      <c r="A11" s="8" t="s">
        <v>2</v>
      </c>
      <c r="B11" s="143" t="s">
        <v>170</v>
      </c>
      <c r="C11" s="143"/>
      <c r="D11" s="93">
        <f>'Motorista - Goiania'!D28/220</f>
        <v>0</v>
      </c>
    </row>
    <row r="12" spans="1:4" ht="15" customHeight="1">
      <c r="A12" s="8" t="s">
        <v>4</v>
      </c>
      <c r="B12" s="47" t="s">
        <v>171</v>
      </c>
      <c r="C12" s="126">
        <v>1</v>
      </c>
      <c r="D12" s="2">
        <f>D11*C12</f>
        <v>0</v>
      </c>
    </row>
    <row r="13" spans="1:4" ht="24" customHeight="1">
      <c r="A13" s="209" t="s">
        <v>83</v>
      </c>
      <c r="B13" s="210"/>
      <c r="C13" s="211"/>
      <c r="D13" s="9">
        <f>SUM(D11:D12)</f>
        <v>0</v>
      </c>
    </row>
    <row r="14" spans="1:4">
      <c r="A14" s="165" t="s">
        <v>79</v>
      </c>
      <c r="B14" s="166"/>
      <c r="C14" s="166"/>
      <c r="D14" s="166"/>
    </row>
    <row r="15" spans="1:4" ht="15" customHeight="1">
      <c r="A15" s="167"/>
      <c r="B15" s="168"/>
      <c r="C15" s="168"/>
      <c r="D15" s="168"/>
    </row>
    <row r="16" spans="1:4" s="35" customFormat="1" ht="15" customHeight="1">
      <c r="A16" s="167" t="s">
        <v>48</v>
      </c>
      <c r="B16" s="168"/>
      <c r="C16" s="168"/>
      <c r="D16" s="168"/>
    </row>
    <row r="17" spans="1:4" ht="25.5" customHeight="1">
      <c r="A17" s="167" t="s">
        <v>49</v>
      </c>
      <c r="B17" s="168"/>
      <c r="C17" s="168"/>
      <c r="D17" s="168"/>
    </row>
    <row r="18" spans="1:4" ht="25.5">
      <c r="A18" s="62" t="s">
        <v>50</v>
      </c>
      <c r="B18" s="62" t="s">
        <v>56</v>
      </c>
      <c r="C18" s="62" t="s">
        <v>15</v>
      </c>
      <c r="D18" s="62" t="s">
        <v>1</v>
      </c>
    </row>
    <row r="19" spans="1:4" ht="12.75">
      <c r="A19" s="18" t="s">
        <v>2</v>
      </c>
      <c r="B19" s="19" t="s">
        <v>80</v>
      </c>
      <c r="C19" s="20">
        <v>8.3299999999999999E-2</v>
      </c>
      <c r="D19" s="21">
        <f>C19*D13</f>
        <v>0</v>
      </c>
    </row>
    <row r="20" spans="1:4" ht="25.5">
      <c r="A20" s="18" t="s">
        <v>4</v>
      </c>
      <c r="B20" s="19" t="s">
        <v>81</v>
      </c>
      <c r="C20" s="20">
        <v>2.7799999999999998E-2</v>
      </c>
      <c r="D20" s="21">
        <f>D13*C20</f>
        <v>0</v>
      </c>
    </row>
    <row r="21" spans="1:4" ht="12.75">
      <c r="A21" s="169" t="s">
        <v>113</v>
      </c>
      <c r="B21" s="169"/>
      <c r="C21" s="22">
        <f>SUM(C19:C20)</f>
        <v>0.1111</v>
      </c>
      <c r="D21" s="23">
        <f>SUM(D19:D20)</f>
        <v>0</v>
      </c>
    </row>
    <row r="22" spans="1:4" ht="25.5">
      <c r="A22" s="18" t="s">
        <v>5</v>
      </c>
      <c r="B22" s="19" t="s">
        <v>114</v>
      </c>
      <c r="C22" s="20">
        <f>C21*C38</f>
        <v>3.7551800000000003E-2</v>
      </c>
      <c r="D22" s="21">
        <f>D13*C22</f>
        <v>0</v>
      </c>
    </row>
    <row r="23" spans="1:4" ht="53.25" customHeight="1">
      <c r="A23" s="169" t="s">
        <v>82</v>
      </c>
      <c r="B23" s="169"/>
      <c r="C23" s="22">
        <f>SUM(C21:C22)</f>
        <v>0.1486518</v>
      </c>
      <c r="D23" s="23">
        <f>SUM(D21:D22)</f>
        <v>0</v>
      </c>
    </row>
    <row r="24" spans="1:4" ht="40.5" customHeight="1">
      <c r="A24" s="170" t="s">
        <v>84</v>
      </c>
      <c r="B24" s="171"/>
      <c r="C24" s="171"/>
      <c r="D24" s="172"/>
    </row>
    <row r="25" spans="1:4" ht="51.75" customHeight="1">
      <c r="A25" s="173" t="s">
        <v>85</v>
      </c>
      <c r="B25" s="174"/>
      <c r="C25" s="174"/>
      <c r="D25" s="175"/>
    </row>
    <row r="26" spans="1:4" ht="15" customHeight="1">
      <c r="A26" s="159" t="s">
        <v>86</v>
      </c>
      <c r="B26" s="160"/>
      <c r="C26" s="160"/>
      <c r="D26" s="161"/>
    </row>
    <row r="27" spans="1:4" ht="25.5" customHeight="1">
      <c r="A27" s="63"/>
      <c r="B27" s="64"/>
      <c r="C27" s="64"/>
      <c r="D27" s="64"/>
    </row>
    <row r="28" spans="1:4" ht="17.25" customHeight="1">
      <c r="A28" s="178" t="s">
        <v>51</v>
      </c>
      <c r="B28" s="179"/>
      <c r="C28" s="179"/>
      <c r="D28" s="179"/>
    </row>
    <row r="29" spans="1:4" ht="12.75">
      <c r="A29" s="11" t="s">
        <v>55</v>
      </c>
      <c r="B29" s="11" t="s">
        <v>57</v>
      </c>
      <c r="C29" s="11" t="s">
        <v>15</v>
      </c>
      <c r="D29" s="11" t="s">
        <v>1</v>
      </c>
    </row>
    <row r="30" spans="1:4" ht="12.75">
      <c r="A30" s="12" t="s">
        <v>2</v>
      </c>
      <c r="B30" s="13" t="s">
        <v>16</v>
      </c>
      <c r="C30" s="14">
        <f>'Motorista - Goiania'!C45</f>
        <v>0.2</v>
      </c>
      <c r="D30" s="15">
        <f>D13*C30</f>
        <v>0</v>
      </c>
    </row>
    <row r="31" spans="1:4" ht="12.75">
      <c r="A31" s="12" t="s">
        <v>4</v>
      </c>
      <c r="B31" s="13" t="s">
        <v>18</v>
      </c>
      <c r="C31" s="14">
        <f>'Motorista - Goiania'!C46</f>
        <v>2.5000000000000001E-2</v>
      </c>
      <c r="D31" s="15">
        <f>D13*C31</f>
        <v>0</v>
      </c>
    </row>
    <row r="32" spans="1:4" ht="12.75">
      <c r="A32" s="12" t="s">
        <v>5</v>
      </c>
      <c r="B32" s="13" t="s">
        <v>52</v>
      </c>
      <c r="C32" s="14">
        <f>'Motorista - Goiania'!C47</f>
        <v>0</v>
      </c>
      <c r="D32" s="15">
        <f>D13*C32</f>
        <v>0</v>
      </c>
    </row>
    <row r="33" spans="1:4" ht="12.75">
      <c r="A33" s="12" t="s">
        <v>6</v>
      </c>
      <c r="B33" s="13" t="s">
        <v>53</v>
      </c>
      <c r="C33" s="14">
        <f>'Motorista - Goiania'!C48</f>
        <v>1.4999999999999999E-2</v>
      </c>
      <c r="D33" s="15">
        <f>D13*C33</f>
        <v>0</v>
      </c>
    </row>
    <row r="34" spans="1:4" ht="12.75">
      <c r="A34" s="12" t="s">
        <v>7</v>
      </c>
      <c r="B34" s="13" t="s">
        <v>54</v>
      </c>
      <c r="C34" s="14">
        <f>'Motorista - Goiania'!C49</f>
        <v>0.01</v>
      </c>
      <c r="D34" s="15">
        <f>D13*C34</f>
        <v>0</v>
      </c>
    </row>
    <row r="35" spans="1:4" ht="12.75">
      <c r="A35" s="12" t="s">
        <v>8</v>
      </c>
      <c r="B35" s="13" t="s">
        <v>20</v>
      </c>
      <c r="C35" s="14">
        <f>'Motorista - Goiania'!C50</f>
        <v>6.0000000000000001E-3</v>
      </c>
      <c r="D35" s="15">
        <f>D13*C35</f>
        <v>0</v>
      </c>
    </row>
    <row r="36" spans="1:4" ht="12.75">
      <c r="A36" s="12" t="s">
        <v>9</v>
      </c>
      <c r="B36" s="13" t="s">
        <v>17</v>
      </c>
      <c r="C36" s="14">
        <f>'Motorista - Goiania'!C51</f>
        <v>2E-3</v>
      </c>
      <c r="D36" s="15">
        <f>D13*C36</f>
        <v>0</v>
      </c>
    </row>
    <row r="37" spans="1:4" ht="12.75">
      <c r="A37" s="12" t="s">
        <v>10</v>
      </c>
      <c r="B37" s="13" t="s">
        <v>19</v>
      </c>
      <c r="C37" s="14">
        <f>'Motorista - Goiania'!C52</f>
        <v>0.08</v>
      </c>
      <c r="D37" s="15">
        <f>D13*C37</f>
        <v>0</v>
      </c>
    </row>
    <row r="38" spans="1:4" ht="27" customHeight="1">
      <c r="A38" s="180" t="s">
        <v>91</v>
      </c>
      <c r="B38" s="180"/>
      <c r="C38" s="16">
        <f>SUM(C30:C37)</f>
        <v>0.33800000000000002</v>
      </c>
      <c r="D38" s="17">
        <f>SUM(D30:D37)</f>
        <v>0</v>
      </c>
    </row>
    <row r="39" spans="1:4" ht="27" customHeight="1">
      <c r="A39" s="170" t="s">
        <v>87</v>
      </c>
      <c r="B39" s="171"/>
      <c r="C39" s="171"/>
      <c r="D39" s="172"/>
    </row>
    <row r="40" spans="1:4" ht="27" customHeight="1">
      <c r="A40" s="173" t="s">
        <v>88</v>
      </c>
      <c r="B40" s="174"/>
      <c r="C40" s="174"/>
      <c r="D40" s="175"/>
    </row>
    <row r="41" spans="1:4" s="71" customFormat="1" ht="12.75">
      <c r="A41" s="159" t="s">
        <v>89</v>
      </c>
      <c r="B41" s="160"/>
      <c r="C41" s="160"/>
      <c r="D41" s="161"/>
    </row>
    <row r="42" spans="1:4" ht="29.25" customHeight="1">
      <c r="A42" s="72"/>
      <c r="B42" s="73"/>
      <c r="C42" s="73"/>
      <c r="D42" s="73"/>
    </row>
    <row r="43" spans="1:4" ht="12.75">
      <c r="A43" s="178" t="s">
        <v>59</v>
      </c>
      <c r="B43" s="179"/>
      <c r="C43" s="179"/>
      <c r="D43" s="179"/>
    </row>
    <row r="44" spans="1:4" ht="25.5">
      <c r="A44" s="62">
        <v>2</v>
      </c>
      <c r="B44" s="62" t="s">
        <v>61</v>
      </c>
      <c r="C44" s="62" t="s">
        <v>15</v>
      </c>
      <c r="D44" s="62" t="s">
        <v>1</v>
      </c>
    </row>
    <row r="45" spans="1:4" ht="25.5">
      <c r="A45" s="60" t="s">
        <v>50</v>
      </c>
      <c r="B45" s="24" t="s">
        <v>56</v>
      </c>
      <c r="C45" s="29">
        <f>C23</f>
        <v>0.1486518</v>
      </c>
      <c r="D45" s="25">
        <f>D23</f>
        <v>0</v>
      </c>
    </row>
    <row r="46" spans="1:4" ht="12.75">
      <c r="A46" s="60" t="s">
        <v>55</v>
      </c>
      <c r="B46" s="24" t="s">
        <v>57</v>
      </c>
      <c r="C46" s="29">
        <f>C38</f>
        <v>0.33800000000000002</v>
      </c>
      <c r="D46" s="25">
        <f>D38</f>
        <v>0</v>
      </c>
    </row>
    <row r="47" spans="1:4" ht="12.75">
      <c r="A47" s="169" t="s">
        <v>93</v>
      </c>
      <c r="B47" s="169"/>
      <c r="C47" s="30" t="s">
        <v>62</v>
      </c>
      <c r="D47" s="9">
        <f>SUM(D45:D46)</f>
        <v>0</v>
      </c>
    </row>
    <row r="48" spans="1:4">
      <c r="A48" s="37"/>
      <c r="B48" s="38"/>
      <c r="C48" s="38"/>
      <c r="D48" s="38"/>
    </row>
    <row r="49" spans="1:4" ht="27" customHeight="1">
      <c r="A49" s="37"/>
      <c r="B49" s="38"/>
      <c r="C49" s="38"/>
      <c r="D49" s="38"/>
    </row>
    <row r="50" spans="1:4" ht="18.75" customHeight="1">
      <c r="A50" s="178" t="s">
        <v>94</v>
      </c>
      <c r="B50" s="179"/>
      <c r="C50" s="179"/>
      <c r="D50" s="179"/>
    </row>
    <row r="51" spans="1:4" ht="12.75">
      <c r="A51" s="62">
        <v>3</v>
      </c>
      <c r="B51" s="62" t="s">
        <v>21</v>
      </c>
      <c r="C51" s="62" t="s">
        <v>15</v>
      </c>
      <c r="D51" s="62" t="s">
        <v>1</v>
      </c>
    </row>
    <row r="52" spans="1:4" ht="12.75">
      <c r="A52" s="60" t="s">
        <v>2</v>
      </c>
      <c r="B52" s="54" t="s">
        <v>22</v>
      </c>
      <c r="C52" s="57">
        <f>'Motorista - Goiania'!C79</f>
        <v>4.1999999999999997E-3</v>
      </c>
      <c r="D52" s="25">
        <f t="shared" ref="D52:D57" si="0">D$13*C52</f>
        <v>0</v>
      </c>
    </row>
    <row r="53" spans="1:4" ht="62.25" hidden="1">
      <c r="A53" s="60" t="s">
        <v>4</v>
      </c>
      <c r="B53" s="54" t="s">
        <v>120</v>
      </c>
      <c r="C53" s="57">
        <f>'Motorista - Goiania'!C80</f>
        <v>3.3599999999999998E-4</v>
      </c>
      <c r="D53" s="25">
        <f t="shared" si="0"/>
        <v>0</v>
      </c>
    </row>
    <row r="54" spans="1:4" ht="62.25">
      <c r="A54" s="60" t="s">
        <v>5</v>
      </c>
      <c r="B54" s="54" t="s">
        <v>121</v>
      </c>
      <c r="C54" s="57">
        <f>'Motorista - Goiania'!C81</f>
        <v>7.0980000000000001E-4</v>
      </c>
      <c r="D54" s="25">
        <f t="shared" si="0"/>
        <v>0</v>
      </c>
    </row>
    <row r="55" spans="1:4" ht="12.75">
      <c r="A55" s="60" t="s">
        <v>6</v>
      </c>
      <c r="B55" s="54" t="s">
        <v>23</v>
      </c>
      <c r="C55" s="57">
        <f>'Motorista - Goiania'!C82</f>
        <v>1.9400000000000001E-2</v>
      </c>
      <c r="D55" s="25">
        <f t="shared" si="0"/>
        <v>0</v>
      </c>
    </row>
    <row r="56" spans="1:4" ht="62.25">
      <c r="A56" s="60" t="s">
        <v>7</v>
      </c>
      <c r="B56" s="54" t="s">
        <v>122</v>
      </c>
      <c r="C56" s="57">
        <f>'Motorista - Goiania'!C83</f>
        <v>6.5572000000000009E-3</v>
      </c>
      <c r="D56" s="25">
        <f t="shared" si="0"/>
        <v>0</v>
      </c>
    </row>
    <row r="57" spans="1:4" ht="62.25">
      <c r="A57" s="60" t="s">
        <v>8</v>
      </c>
      <c r="B57" s="54" t="s">
        <v>123</v>
      </c>
      <c r="C57" s="57">
        <f>'Motorista - Goiania'!C84</f>
        <v>3.2786000000000004E-3</v>
      </c>
      <c r="D57" s="25">
        <f t="shared" si="0"/>
        <v>0</v>
      </c>
    </row>
    <row r="58" spans="1:4" ht="66" customHeight="1">
      <c r="A58" s="169" t="s">
        <v>95</v>
      </c>
      <c r="B58" s="169"/>
      <c r="C58" s="26">
        <f>SUM(C52:C57)</f>
        <v>3.4481600000000001E-2</v>
      </c>
      <c r="D58" s="9">
        <f>SUM(D52:D57)</f>
        <v>0</v>
      </c>
    </row>
    <row r="59" spans="1:4">
      <c r="A59" s="191" t="s">
        <v>124</v>
      </c>
      <c r="B59" s="192"/>
      <c r="C59" s="192"/>
      <c r="D59" s="192"/>
    </row>
    <row r="60" spans="1:4" s="31" customFormat="1" ht="12.75">
      <c r="A60" s="63"/>
      <c r="B60" s="64"/>
      <c r="C60" s="64"/>
      <c r="D60" s="64"/>
    </row>
    <row r="61" spans="1:4" ht="12.75" hidden="1">
      <c r="A61" s="203" t="s">
        <v>177</v>
      </c>
      <c r="B61" s="203"/>
      <c r="C61" s="203"/>
      <c r="D61" s="203"/>
    </row>
    <row r="62" spans="1:4" ht="12.75">
      <c r="A62" s="62">
        <v>6</v>
      </c>
      <c r="B62" s="62" t="s">
        <v>24</v>
      </c>
      <c r="C62" s="62" t="s">
        <v>15</v>
      </c>
      <c r="D62" s="62" t="s">
        <v>1</v>
      </c>
    </row>
    <row r="63" spans="1:4" ht="12.75">
      <c r="A63" s="8" t="s">
        <v>2</v>
      </c>
      <c r="B63" s="32" t="s">
        <v>25</v>
      </c>
      <c r="C63" s="55">
        <f>'Motorista - Goiania'!C118</f>
        <v>0</v>
      </c>
      <c r="D63" s="5">
        <f>(D13+D47+D58)*C63</f>
        <v>0</v>
      </c>
    </row>
    <row r="64" spans="1:4" ht="12.75">
      <c r="A64" s="8" t="s">
        <v>4</v>
      </c>
      <c r="B64" s="32" t="s">
        <v>27</v>
      </c>
      <c r="C64" s="55">
        <f>'Motorista - Goiania'!C119</f>
        <v>0</v>
      </c>
      <c r="D64" s="5">
        <f>(D13+D47+D58+D63)*C64</f>
        <v>0</v>
      </c>
    </row>
    <row r="65" spans="1:4" ht="12.75">
      <c r="A65" s="8" t="s">
        <v>5</v>
      </c>
      <c r="B65" s="32" t="s">
        <v>26</v>
      </c>
      <c r="C65" s="42">
        <f>SUM(C66:C68)</f>
        <v>8.6499999999999994E-2</v>
      </c>
      <c r="D65" s="33">
        <f>((D78+D63+D64)/(1-C65))*C65</f>
        <v>0</v>
      </c>
    </row>
    <row r="66" spans="1:4" ht="12.75">
      <c r="A66" s="10"/>
      <c r="B66" s="32" t="s">
        <v>43</v>
      </c>
      <c r="C66" s="55">
        <f>'Motorista - Goiania'!C121</f>
        <v>6.4999999999999997E-3</v>
      </c>
      <c r="D66" s="5">
        <f>((D78+D63+D64)/(1-C65))*C66</f>
        <v>0</v>
      </c>
    </row>
    <row r="67" spans="1:4" ht="12.75">
      <c r="A67" s="10"/>
      <c r="B67" s="32" t="s">
        <v>44</v>
      </c>
      <c r="C67" s="55">
        <f>'Motorista - Goiania'!C122</f>
        <v>0.03</v>
      </c>
      <c r="D67" s="5">
        <f>((D78+D63+D64)/(1-C65))*C67</f>
        <v>0</v>
      </c>
    </row>
    <row r="68" spans="1:4" ht="12.75">
      <c r="A68" s="10"/>
      <c r="B68" s="32" t="s">
        <v>45</v>
      </c>
      <c r="C68" s="55">
        <f>'Motorista - Goiania'!C123</f>
        <v>0.05</v>
      </c>
      <c r="D68" s="5">
        <f>((D78+D63+D64)/(1-C65))*C68</f>
        <v>0</v>
      </c>
    </row>
    <row r="69" spans="1:4" ht="12.75">
      <c r="A69" s="3"/>
      <c r="B69" s="61" t="s">
        <v>110</v>
      </c>
      <c r="C69" s="27"/>
      <c r="D69" s="9">
        <f>D63+D64+D65</f>
        <v>0</v>
      </c>
    </row>
    <row r="70" spans="1:4" ht="12.75">
      <c r="A70" s="40" t="s">
        <v>111</v>
      </c>
      <c r="B70" s="39"/>
      <c r="C70" s="39"/>
      <c r="D70" s="35"/>
    </row>
    <row r="71" spans="1:4" ht="12.75">
      <c r="A71" s="40" t="s">
        <v>112</v>
      </c>
      <c r="B71" s="35"/>
      <c r="C71" s="35"/>
      <c r="D71" s="35"/>
    </row>
    <row r="72" spans="1:4">
      <c r="A72" s="35"/>
      <c r="B72" s="35"/>
      <c r="C72" s="35"/>
      <c r="D72" s="35"/>
    </row>
    <row r="73" spans="1:4" ht="24" customHeight="1">
      <c r="A73" s="203" t="s">
        <v>68</v>
      </c>
      <c r="B73" s="203"/>
      <c r="C73" s="203"/>
      <c r="D73" s="203"/>
    </row>
    <row r="74" spans="1:4" ht="12.75">
      <c r="A74" s="3"/>
      <c r="B74" s="204" t="s">
        <v>28</v>
      </c>
      <c r="C74" s="204"/>
      <c r="D74" s="62" t="s">
        <v>29</v>
      </c>
    </row>
    <row r="75" spans="1:4" ht="12.75">
      <c r="A75" s="28" t="s">
        <v>2</v>
      </c>
      <c r="B75" s="196" t="s">
        <v>30</v>
      </c>
      <c r="C75" s="196"/>
      <c r="D75" s="25">
        <f>D13</f>
        <v>0</v>
      </c>
    </row>
    <row r="76" spans="1:4" ht="12.75">
      <c r="A76" s="28" t="s">
        <v>4</v>
      </c>
      <c r="B76" s="196" t="s">
        <v>69</v>
      </c>
      <c r="C76" s="196"/>
      <c r="D76" s="25">
        <f>D47</f>
        <v>0</v>
      </c>
    </row>
    <row r="77" spans="1:4" ht="16.5" customHeight="1">
      <c r="A77" s="28" t="s">
        <v>5</v>
      </c>
      <c r="B77" s="196" t="s">
        <v>70</v>
      </c>
      <c r="C77" s="196"/>
      <c r="D77" s="25">
        <f>D58</f>
        <v>0</v>
      </c>
    </row>
    <row r="78" spans="1:4" ht="12.75">
      <c r="A78" s="169" t="s">
        <v>178</v>
      </c>
      <c r="B78" s="169"/>
      <c r="C78" s="169"/>
      <c r="D78" s="9">
        <f>SUM(D75:D77)</f>
        <v>0</v>
      </c>
    </row>
    <row r="79" spans="1:4" ht="16.5" customHeight="1">
      <c r="A79" s="28" t="s">
        <v>8</v>
      </c>
      <c r="B79" s="196" t="s">
        <v>179</v>
      </c>
      <c r="C79" s="196"/>
      <c r="D79" s="25">
        <f>D69</f>
        <v>0</v>
      </c>
    </row>
    <row r="80" spans="1:4" ht="12.75" hidden="1" customHeight="1">
      <c r="A80" s="169" t="s">
        <v>31</v>
      </c>
      <c r="B80" s="169"/>
      <c r="C80" s="169"/>
      <c r="D80" s="9">
        <f>TRUNC((D78+D79),2)</f>
        <v>0</v>
      </c>
    </row>
    <row r="81" spans="1:4" hidden="1">
      <c r="A81" s="205" t="s">
        <v>115</v>
      </c>
      <c r="B81" s="205"/>
      <c r="C81" s="205"/>
      <c r="D81" s="205"/>
    </row>
    <row r="85" spans="1:4" hidden="1">
      <c r="C85" s="34"/>
    </row>
  </sheetData>
  <sheetProtection formatCells="0" formatColumns="0" formatRows="0" insertColumns="0" insertRows="0"/>
  <mergeCells count="38">
    <mergeCell ref="A5:B5"/>
    <mergeCell ref="C5:D5"/>
    <mergeCell ref="A6:B6"/>
    <mergeCell ref="C6:D6"/>
    <mergeCell ref="B11:C11"/>
    <mergeCell ref="A9:D9"/>
    <mergeCell ref="B10:C10"/>
    <mergeCell ref="A7:D7"/>
    <mergeCell ref="A13:C13"/>
    <mergeCell ref="A14:D14"/>
    <mergeCell ref="A15:D15"/>
    <mergeCell ref="A16:D16"/>
    <mergeCell ref="A17:D17"/>
    <mergeCell ref="A21:B21"/>
    <mergeCell ref="A23:B23"/>
    <mergeCell ref="A24:D24"/>
    <mergeCell ref="A25:D25"/>
    <mergeCell ref="A26:D26"/>
    <mergeCell ref="A28:D28"/>
    <mergeCell ref="A38:B38"/>
    <mergeCell ref="A39:D39"/>
    <mergeCell ref="A40:D40"/>
    <mergeCell ref="A41:D41"/>
    <mergeCell ref="A43:D43"/>
    <mergeCell ref="A47:B47"/>
    <mergeCell ref="A50:D50"/>
    <mergeCell ref="A58:B58"/>
    <mergeCell ref="A59:D59"/>
    <mergeCell ref="A61:D61"/>
    <mergeCell ref="A73:D73"/>
    <mergeCell ref="B74:C74"/>
    <mergeCell ref="B79:C79"/>
    <mergeCell ref="A80:C80"/>
    <mergeCell ref="A81:D81"/>
    <mergeCell ref="B75:C75"/>
    <mergeCell ref="B76:C76"/>
    <mergeCell ref="B77:C77"/>
    <mergeCell ref="A78:C7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7"/>
  <sheetViews>
    <sheetView showGridLines="0" view="pageBreakPreview" zoomScaleNormal="100" zoomScaleSheetLayoutView="100" workbookViewId="0">
      <selection activeCell="A7" sqref="A7:D7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168</v>
      </c>
      <c r="B2" s="45"/>
      <c r="C2" s="45"/>
      <c r="D2" s="46"/>
    </row>
    <row r="3" spans="1:4" ht="12.75">
      <c r="A3" s="59" t="s">
        <v>169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43" t="s">
        <v>37</v>
      </c>
      <c r="B5" s="143"/>
      <c r="C5" s="144" t="s">
        <v>198</v>
      </c>
      <c r="D5" s="144"/>
    </row>
    <row r="6" spans="1:4" ht="12.75">
      <c r="A6" s="143" t="s">
        <v>33</v>
      </c>
      <c r="B6" s="143"/>
      <c r="C6" s="145" t="s">
        <v>183</v>
      </c>
      <c r="D6" s="145"/>
    </row>
    <row r="7" spans="1:4">
      <c r="A7" s="212" t="s">
        <v>234</v>
      </c>
      <c r="B7" s="212"/>
      <c r="C7" s="212"/>
      <c r="D7" s="212"/>
    </row>
    <row r="8" spans="1:4" ht="12.75">
      <c r="A8" s="213" t="s">
        <v>42</v>
      </c>
      <c r="B8" s="213"/>
      <c r="C8" s="213"/>
      <c r="D8" s="213"/>
    </row>
    <row r="9" spans="1:4" ht="12.75">
      <c r="A9" s="65">
        <v>1</v>
      </c>
      <c r="B9" s="208" t="s">
        <v>0</v>
      </c>
      <c r="C9" s="208"/>
      <c r="D9" s="65" t="s">
        <v>1</v>
      </c>
    </row>
    <row r="10" spans="1:4" ht="12.75">
      <c r="A10" s="87" t="s">
        <v>2</v>
      </c>
      <c r="B10" s="143" t="s">
        <v>170</v>
      </c>
      <c r="C10" s="143"/>
      <c r="D10" s="93">
        <f>'Motorista - Goiania'!D28/220</f>
        <v>0</v>
      </c>
    </row>
    <row r="11" spans="1:4" s="85" customFormat="1" ht="12.75">
      <c r="A11" s="87" t="s">
        <v>4</v>
      </c>
      <c r="B11" s="110" t="s">
        <v>171</v>
      </c>
      <c r="C11" s="126">
        <v>0.5</v>
      </c>
      <c r="D11" s="93">
        <f>D10*C11</f>
        <v>0</v>
      </c>
    </row>
    <row r="12" spans="1:4" s="85" customFormat="1" ht="12.75">
      <c r="A12" s="87" t="s">
        <v>5</v>
      </c>
      <c r="B12" s="47" t="s">
        <v>172</v>
      </c>
      <c r="C12" s="126">
        <v>0.2</v>
      </c>
      <c r="D12" s="93">
        <f>D10*C12</f>
        <v>0</v>
      </c>
    </row>
    <row r="13" spans="1:4" s="85" customFormat="1" ht="12.75">
      <c r="A13" s="214" t="s">
        <v>173</v>
      </c>
      <c r="B13" s="215"/>
      <c r="C13" s="216"/>
      <c r="D13" s="127">
        <f>SUM(D10:D12)</f>
        <v>0</v>
      </c>
    </row>
    <row r="14" spans="1:4" ht="12.75">
      <c r="A14" s="87" t="s">
        <v>6</v>
      </c>
      <c r="B14" s="217" t="s">
        <v>174</v>
      </c>
      <c r="C14" s="218"/>
      <c r="D14" s="2">
        <f>(D13*1.1429)-D13</f>
        <v>0</v>
      </c>
    </row>
    <row r="15" spans="1:4" ht="15" customHeight="1">
      <c r="A15" s="209" t="s">
        <v>83</v>
      </c>
      <c r="B15" s="210"/>
      <c r="C15" s="211"/>
      <c r="D15" s="9">
        <f>D13+D14</f>
        <v>0</v>
      </c>
    </row>
    <row r="16" spans="1:4" ht="24" customHeight="1">
      <c r="A16" s="165" t="s">
        <v>79</v>
      </c>
      <c r="B16" s="166"/>
      <c r="C16" s="166"/>
      <c r="D16" s="166"/>
    </row>
    <row r="17" spans="1:4" ht="12.75">
      <c r="A17" s="167"/>
      <c r="B17" s="168"/>
      <c r="C17" s="168"/>
      <c r="D17" s="168"/>
    </row>
    <row r="18" spans="1:4" ht="15" customHeight="1">
      <c r="A18" s="167" t="s">
        <v>48</v>
      </c>
      <c r="B18" s="168"/>
      <c r="C18" s="168"/>
      <c r="D18" s="168"/>
    </row>
    <row r="19" spans="1:4" s="35" customFormat="1" ht="15" customHeight="1">
      <c r="A19" s="167" t="s">
        <v>49</v>
      </c>
      <c r="B19" s="168"/>
      <c r="C19" s="168"/>
      <c r="D19" s="168"/>
    </row>
    <row r="20" spans="1:4" ht="25.5" customHeight="1">
      <c r="A20" s="62" t="s">
        <v>50</v>
      </c>
      <c r="B20" s="62" t="s">
        <v>56</v>
      </c>
      <c r="C20" s="62" t="s">
        <v>15</v>
      </c>
      <c r="D20" s="62" t="s">
        <v>1</v>
      </c>
    </row>
    <row r="21" spans="1:4" ht="12.75">
      <c r="A21" s="18" t="s">
        <v>2</v>
      </c>
      <c r="B21" s="19" t="s">
        <v>80</v>
      </c>
      <c r="C21" s="20">
        <v>8.3299999999999999E-2</v>
      </c>
      <c r="D21" s="21">
        <f>C21*D15</f>
        <v>0</v>
      </c>
    </row>
    <row r="22" spans="1:4" ht="25.5" hidden="1">
      <c r="A22" s="18" t="s">
        <v>4</v>
      </c>
      <c r="B22" s="19" t="s">
        <v>81</v>
      </c>
      <c r="C22" s="20">
        <v>2.7799999999999998E-2</v>
      </c>
      <c r="D22" s="21">
        <f>D15*C22</f>
        <v>0</v>
      </c>
    </row>
    <row r="23" spans="1:4" ht="12.75">
      <c r="A23" s="169" t="s">
        <v>113</v>
      </c>
      <c r="B23" s="169"/>
      <c r="C23" s="22">
        <f>SUM(C21:C22)</f>
        <v>0.1111</v>
      </c>
      <c r="D23" s="23">
        <f>SUM(D21:D22)</f>
        <v>0</v>
      </c>
    </row>
    <row r="24" spans="1:4" ht="25.5">
      <c r="A24" s="18" t="s">
        <v>5</v>
      </c>
      <c r="B24" s="19" t="s">
        <v>114</v>
      </c>
      <c r="C24" s="20">
        <f>C23*C40</f>
        <v>3.7551800000000003E-2</v>
      </c>
      <c r="D24" s="21">
        <f>D15*C24</f>
        <v>0</v>
      </c>
    </row>
    <row r="25" spans="1:4" ht="12.75">
      <c r="A25" s="169" t="s">
        <v>82</v>
      </c>
      <c r="B25" s="169"/>
      <c r="C25" s="22">
        <f>SUM(C23:C24)</f>
        <v>0.1486518</v>
      </c>
      <c r="D25" s="23">
        <f>SUM(D23:D24)</f>
        <v>0</v>
      </c>
    </row>
    <row r="26" spans="1:4" ht="53.25" customHeight="1">
      <c r="A26" s="170" t="s">
        <v>84</v>
      </c>
      <c r="B26" s="171"/>
      <c r="C26" s="171"/>
      <c r="D26" s="172"/>
    </row>
    <row r="27" spans="1:4" ht="40.5" customHeight="1">
      <c r="A27" s="173" t="s">
        <v>85</v>
      </c>
      <c r="B27" s="174"/>
      <c r="C27" s="174"/>
      <c r="D27" s="175"/>
    </row>
    <row r="28" spans="1:4" ht="51.75" customHeight="1">
      <c r="A28" s="159" t="s">
        <v>86</v>
      </c>
      <c r="B28" s="160"/>
      <c r="C28" s="160"/>
      <c r="D28" s="161"/>
    </row>
    <row r="29" spans="1:4" ht="15" customHeight="1">
      <c r="A29" s="63"/>
      <c r="B29" s="64"/>
      <c r="C29" s="64"/>
      <c r="D29" s="64"/>
    </row>
    <row r="30" spans="1:4" ht="25.5" customHeight="1">
      <c r="A30" s="178" t="s">
        <v>51</v>
      </c>
      <c r="B30" s="179"/>
      <c r="C30" s="179"/>
      <c r="D30" s="179"/>
    </row>
    <row r="31" spans="1:4" ht="17.25" customHeight="1">
      <c r="A31" s="11" t="s">
        <v>55</v>
      </c>
      <c r="B31" s="11" t="s">
        <v>57</v>
      </c>
      <c r="C31" s="11" t="s">
        <v>15</v>
      </c>
      <c r="D31" s="11" t="s">
        <v>1</v>
      </c>
    </row>
    <row r="32" spans="1:4" ht="12.75">
      <c r="A32" s="12" t="s">
        <v>2</v>
      </c>
      <c r="B32" s="13" t="s">
        <v>16</v>
      </c>
      <c r="C32" s="14">
        <f>'Motorista - Goiania'!C45</f>
        <v>0.2</v>
      </c>
      <c r="D32" s="15">
        <f>D15*C32</f>
        <v>0</v>
      </c>
    </row>
    <row r="33" spans="1:4" ht="12.75">
      <c r="A33" s="12" t="s">
        <v>4</v>
      </c>
      <c r="B33" s="13" t="s">
        <v>18</v>
      </c>
      <c r="C33" s="14">
        <f>'Motorista - Goiania'!C46</f>
        <v>2.5000000000000001E-2</v>
      </c>
      <c r="D33" s="15">
        <f>D15*C33</f>
        <v>0</v>
      </c>
    </row>
    <row r="34" spans="1:4" ht="12.75">
      <c r="A34" s="12" t="s">
        <v>5</v>
      </c>
      <c r="B34" s="13" t="s">
        <v>52</v>
      </c>
      <c r="C34" s="14">
        <f>'Motorista - Goiania'!C47</f>
        <v>0</v>
      </c>
      <c r="D34" s="15">
        <f>D15*C34</f>
        <v>0</v>
      </c>
    </row>
    <row r="35" spans="1:4" ht="12.75">
      <c r="A35" s="12" t="s">
        <v>6</v>
      </c>
      <c r="B35" s="13" t="s">
        <v>53</v>
      </c>
      <c r="C35" s="14">
        <f>'Motorista - Goiania'!C48</f>
        <v>1.4999999999999999E-2</v>
      </c>
      <c r="D35" s="15">
        <f>D15*C35</f>
        <v>0</v>
      </c>
    </row>
    <row r="36" spans="1:4" ht="12.75">
      <c r="A36" s="12" t="s">
        <v>7</v>
      </c>
      <c r="B36" s="13" t="s">
        <v>54</v>
      </c>
      <c r="C36" s="14">
        <f>'Motorista - Goiania'!C49</f>
        <v>0.01</v>
      </c>
      <c r="D36" s="15">
        <f>D15*C36</f>
        <v>0</v>
      </c>
    </row>
    <row r="37" spans="1:4" ht="12.75">
      <c r="A37" s="12" t="s">
        <v>8</v>
      </c>
      <c r="B37" s="13" t="s">
        <v>20</v>
      </c>
      <c r="C37" s="14">
        <f>'Motorista - Goiania'!C50</f>
        <v>6.0000000000000001E-3</v>
      </c>
      <c r="D37" s="15">
        <f>D15*C37</f>
        <v>0</v>
      </c>
    </row>
    <row r="38" spans="1:4" ht="12.75">
      <c r="A38" s="12" t="s">
        <v>9</v>
      </c>
      <c r="B38" s="13" t="s">
        <v>17</v>
      </c>
      <c r="C38" s="14">
        <f>'Motorista - Goiania'!C51</f>
        <v>2E-3</v>
      </c>
      <c r="D38" s="15">
        <f>D15*C38</f>
        <v>0</v>
      </c>
    </row>
    <row r="39" spans="1:4" ht="12.75">
      <c r="A39" s="12" t="s">
        <v>10</v>
      </c>
      <c r="B39" s="13" t="s">
        <v>19</v>
      </c>
      <c r="C39" s="14">
        <f>'Motorista - Goiania'!C52</f>
        <v>0.08</v>
      </c>
      <c r="D39" s="15">
        <f>D15*C39</f>
        <v>0</v>
      </c>
    </row>
    <row r="40" spans="1:4" ht="12.75">
      <c r="A40" s="180" t="s">
        <v>91</v>
      </c>
      <c r="B40" s="180"/>
      <c r="C40" s="16">
        <f>SUM(C32:C39)</f>
        <v>0.33800000000000002</v>
      </c>
      <c r="D40" s="17">
        <f>SUM(D32:D39)</f>
        <v>0</v>
      </c>
    </row>
    <row r="41" spans="1:4" ht="27" customHeight="1">
      <c r="A41" s="170" t="s">
        <v>87</v>
      </c>
      <c r="B41" s="171"/>
      <c r="C41" s="171"/>
      <c r="D41" s="172"/>
    </row>
    <row r="42" spans="1:4" ht="27" customHeight="1">
      <c r="A42" s="173" t="s">
        <v>88</v>
      </c>
      <c r="B42" s="174"/>
      <c r="C42" s="174"/>
      <c r="D42" s="175"/>
    </row>
    <row r="43" spans="1:4" ht="27" customHeight="1">
      <c r="A43" s="159" t="s">
        <v>89</v>
      </c>
      <c r="B43" s="160"/>
      <c r="C43" s="160"/>
      <c r="D43" s="161"/>
    </row>
    <row r="44" spans="1:4" s="71" customFormat="1">
      <c r="A44" s="72"/>
      <c r="B44" s="73"/>
      <c r="C44" s="73"/>
      <c r="D44" s="73"/>
    </row>
    <row r="45" spans="1:4" ht="29.25" customHeight="1">
      <c r="A45" s="178" t="s">
        <v>59</v>
      </c>
      <c r="B45" s="179"/>
      <c r="C45" s="179"/>
      <c r="D45" s="179"/>
    </row>
    <row r="46" spans="1:4" ht="25.5">
      <c r="A46" s="62">
        <v>2</v>
      </c>
      <c r="B46" s="62" t="s">
        <v>61</v>
      </c>
      <c r="C46" s="62" t="s">
        <v>15</v>
      </c>
      <c r="D46" s="62" t="s">
        <v>1</v>
      </c>
    </row>
    <row r="47" spans="1:4" ht="25.5">
      <c r="A47" s="60" t="s">
        <v>50</v>
      </c>
      <c r="B47" s="24" t="s">
        <v>56</v>
      </c>
      <c r="C47" s="29">
        <f>C25</f>
        <v>0.1486518</v>
      </c>
      <c r="D47" s="25">
        <f>D25</f>
        <v>0</v>
      </c>
    </row>
    <row r="48" spans="1:4" ht="12.75">
      <c r="A48" s="60" t="s">
        <v>55</v>
      </c>
      <c r="B48" s="24" t="s">
        <v>57</v>
      </c>
      <c r="C48" s="29">
        <f>C40</f>
        <v>0.33800000000000002</v>
      </c>
      <c r="D48" s="25">
        <f>D40</f>
        <v>0</v>
      </c>
    </row>
    <row r="49" spans="1:4" ht="12.75">
      <c r="A49" s="169" t="s">
        <v>93</v>
      </c>
      <c r="B49" s="169"/>
      <c r="C49" s="30" t="s">
        <v>62</v>
      </c>
      <c r="D49" s="9">
        <f>SUM(D47:D48)</f>
        <v>0</v>
      </c>
    </row>
    <row r="50" spans="1:4">
      <c r="A50" s="37"/>
      <c r="B50" s="38"/>
      <c r="C50" s="38"/>
      <c r="D50" s="38"/>
    </row>
    <row r="51" spans="1:4" ht="27" customHeight="1">
      <c r="A51" s="178" t="s">
        <v>94</v>
      </c>
      <c r="B51" s="179"/>
      <c r="C51" s="179"/>
      <c r="D51" s="179"/>
    </row>
    <row r="52" spans="1:4" ht="18.75" customHeight="1">
      <c r="A52" s="62">
        <v>3</v>
      </c>
      <c r="B52" s="62" t="s">
        <v>21</v>
      </c>
      <c r="C52" s="62" t="s">
        <v>15</v>
      </c>
      <c r="D52" s="62" t="s">
        <v>1</v>
      </c>
    </row>
    <row r="53" spans="1:4" ht="12.75">
      <c r="A53" s="60" t="s">
        <v>2</v>
      </c>
      <c r="B53" s="54" t="s">
        <v>22</v>
      </c>
      <c r="C53" s="57">
        <f>'Motorista - Goiania'!C79</f>
        <v>4.1999999999999997E-3</v>
      </c>
      <c r="D53" s="25">
        <f t="shared" ref="D53:D58" si="0">D$15*C53</f>
        <v>0</v>
      </c>
    </row>
    <row r="54" spans="1:4" ht="62.25">
      <c r="A54" s="60" t="s">
        <v>4</v>
      </c>
      <c r="B54" s="54" t="s">
        <v>120</v>
      </c>
      <c r="C54" s="57">
        <f>'Motorista - Goiania'!C80</f>
        <v>3.3599999999999998E-4</v>
      </c>
      <c r="D54" s="25">
        <f t="shared" si="0"/>
        <v>0</v>
      </c>
    </row>
    <row r="55" spans="1:4" ht="62.25">
      <c r="A55" s="60" t="s">
        <v>5</v>
      </c>
      <c r="B55" s="54" t="s">
        <v>121</v>
      </c>
      <c r="C55" s="57">
        <f>'Motorista - Goiania'!C81</f>
        <v>7.0980000000000001E-4</v>
      </c>
      <c r="D55" s="25">
        <f t="shared" si="0"/>
        <v>0</v>
      </c>
    </row>
    <row r="56" spans="1:4" ht="12.75">
      <c r="A56" s="60" t="s">
        <v>6</v>
      </c>
      <c r="B56" s="54" t="s">
        <v>23</v>
      </c>
      <c r="C56" s="57">
        <f>'Motorista - Goiania'!C82</f>
        <v>1.9400000000000001E-2</v>
      </c>
      <c r="D56" s="25">
        <f t="shared" si="0"/>
        <v>0</v>
      </c>
    </row>
    <row r="57" spans="1:4" ht="62.25">
      <c r="A57" s="60" t="s">
        <v>7</v>
      </c>
      <c r="B57" s="54" t="s">
        <v>122</v>
      </c>
      <c r="C57" s="57">
        <f>'Motorista - Goiania'!C83</f>
        <v>6.5572000000000009E-3</v>
      </c>
      <c r="D57" s="25">
        <f t="shared" si="0"/>
        <v>0</v>
      </c>
    </row>
    <row r="58" spans="1:4" ht="62.25" hidden="1">
      <c r="A58" s="60" t="s">
        <v>8</v>
      </c>
      <c r="B58" s="54" t="s">
        <v>123</v>
      </c>
      <c r="C58" s="56">
        <f>50%*C40*C56</f>
        <v>3.2786000000000004E-3</v>
      </c>
      <c r="D58" s="25">
        <f t="shared" si="0"/>
        <v>0</v>
      </c>
    </row>
    <row r="59" spans="1:4" ht="12.75">
      <c r="A59" s="169" t="s">
        <v>95</v>
      </c>
      <c r="B59" s="169"/>
      <c r="C59" s="26">
        <f>SUM(C53:C58)</f>
        <v>3.4481600000000001E-2</v>
      </c>
      <c r="D59" s="9">
        <f>SUM(D53:D58)</f>
        <v>0</v>
      </c>
    </row>
    <row r="60" spans="1:4" ht="66" customHeight="1">
      <c r="A60" s="191" t="s">
        <v>124</v>
      </c>
      <c r="B60" s="192"/>
      <c r="C60" s="192"/>
      <c r="D60" s="192"/>
    </row>
    <row r="61" spans="1:4" ht="12.75" hidden="1">
      <c r="A61" s="63"/>
      <c r="B61" s="64"/>
      <c r="C61" s="64"/>
      <c r="D61" s="64"/>
    </row>
    <row r="62" spans="1:4" ht="12.75">
      <c r="A62" s="201"/>
      <c r="B62" s="202"/>
      <c r="C62" s="202"/>
      <c r="D62" s="202"/>
    </row>
    <row r="63" spans="1:4" s="31" customFormat="1" ht="12.75">
      <c r="A63" s="203" t="s">
        <v>177</v>
      </c>
      <c r="B63" s="203"/>
      <c r="C63" s="203"/>
      <c r="D63" s="203"/>
    </row>
    <row r="64" spans="1:4" ht="12.75">
      <c r="A64" s="62">
        <v>6</v>
      </c>
      <c r="B64" s="62" t="s">
        <v>24</v>
      </c>
      <c r="C64" s="62" t="s">
        <v>15</v>
      </c>
      <c r="D64" s="62" t="s">
        <v>1</v>
      </c>
    </row>
    <row r="65" spans="1:4" ht="12.75">
      <c r="A65" s="8" t="s">
        <v>2</v>
      </c>
      <c r="B65" s="32" t="s">
        <v>25</v>
      </c>
      <c r="C65" s="55">
        <f>'Motorista - Goiania'!C118</f>
        <v>0</v>
      </c>
      <c r="D65" s="5">
        <f>(D15+D49+D59)*C65</f>
        <v>0</v>
      </c>
    </row>
    <row r="66" spans="1:4" ht="12.75">
      <c r="A66" s="8" t="s">
        <v>4</v>
      </c>
      <c r="B66" s="32" t="s">
        <v>27</v>
      </c>
      <c r="C66" s="55">
        <f>'Motorista - Goiania'!C119</f>
        <v>0</v>
      </c>
      <c r="D66" s="5">
        <f>(D15+D49+D59+D65)*C66</f>
        <v>0</v>
      </c>
    </row>
    <row r="67" spans="1:4" ht="12.75">
      <c r="A67" s="8" t="s">
        <v>5</v>
      </c>
      <c r="B67" s="32" t="s">
        <v>26</v>
      </c>
      <c r="C67" s="42">
        <f>SUM(C68:C70)</f>
        <v>8.6499999999999994E-2</v>
      </c>
      <c r="D67" s="33">
        <f>((D80+D65+D66)/(1-C67))*C67</f>
        <v>0</v>
      </c>
    </row>
    <row r="68" spans="1:4" ht="12.75">
      <c r="A68" s="10"/>
      <c r="B68" s="32" t="s">
        <v>43</v>
      </c>
      <c r="C68" s="55">
        <f>'Motorista - Goiania'!C121</f>
        <v>6.4999999999999997E-3</v>
      </c>
      <c r="D68" s="5">
        <f>((D80+D65+D66)/(1-C67))*C68</f>
        <v>0</v>
      </c>
    </row>
    <row r="69" spans="1:4" ht="12.75">
      <c r="A69" s="10"/>
      <c r="B69" s="32" t="s">
        <v>44</v>
      </c>
      <c r="C69" s="55">
        <f>'Motorista - Goiania'!C122</f>
        <v>0.03</v>
      </c>
      <c r="D69" s="5">
        <f>((D80+D65+D66)/(1-C67))*C69</f>
        <v>0</v>
      </c>
    </row>
    <row r="70" spans="1:4" ht="12.75">
      <c r="A70" s="10"/>
      <c r="B70" s="32" t="s">
        <v>45</v>
      </c>
      <c r="C70" s="55">
        <f>'Motorista - Goiania'!C123</f>
        <v>0.05</v>
      </c>
      <c r="D70" s="5">
        <f>((D80+D65+D66)/(1-C67))*C70</f>
        <v>0</v>
      </c>
    </row>
    <row r="71" spans="1:4" ht="12.75">
      <c r="A71" s="3"/>
      <c r="B71" s="61" t="s">
        <v>110</v>
      </c>
      <c r="C71" s="27"/>
      <c r="D71" s="9">
        <f>D65+D66+D67</f>
        <v>0</v>
      </c>
    </row>
    <row r="72" spans="1:4" ht="12.75">
      <c r="A72" s="40" t="s">
        <v>111</v>
      </c>
      <c r="B72" s="39"/>
      <c r="C72" s="39"/>
      <c r="D72" s="35"/>
    </row>
    <row r="73" spans="1:4" ht="12.75">
      <c r="A73" s="40" t="s">
        <v>112</v>
      </c>
      <c r="B73" s="35"/>
      <c r="C73" s="35"/>
      <c r="D73" s="35"/>
    </row>
    <row r="74" spans="1:4">
      <c r="A74" s="35"/>
      <c r="B74" s="35"/>
      <c r="C74" s="35"/>
      <c r="D74" s="35"/>
    </row>
    <row r="75" spans="1:4" ht="12.75">
      <c r="A75" s="203" t="s">
        <v>68</v>
      </c>
      <c r="B75" s="203"/>
      <c r="C75" s="203"/>
      <c r="D75" s="203"/>
    </row>
    <row r="76" spans="1:4" ht="24" customHeight="1">
      <c r="A76" s="3"/>
      <c r="B76" s="204" t="s">
        <v>28</v>
      </c>
      <c r="C76" s="204"/>
      <c r="D76" s="62" t="s">
        <v>29</v>
      </c>
    </row>
    <row r="77" spans="1:4" ht="12.75">
      <c r="A77" s="28" t="s">
        <v>2</v>
      </c>
      <c r="B77" s="196" t="s">
        <v>30</v>
      </c>
      <c r="C77" s="196"/>
      <c r="D77" s="25">
        <f>D15</f>
        <v>0</v>
      </c>
    </row>
    <row r="78" spans="1:4" ht="12.75">
      <c r="A78" s="28" t="s">
        <v>4</v>
      </c>
      <c r="B78" s="196" t="s">
        <v>69</v>
      </c>
      <c r="C78" s="196"/>
      <c r="D78" s="25">
        <f>D49</f>
        <v>0</v>
      </c>
    </row>
    <row r="79" spans="1:4" ht="12.75">
      <c r="A79" s="28" t="s">
        <v>5</v>
      </c>
      <c r="B79" s="196" t="s">
        <v>70</v>
      </c>
      <c r="C79" s="196"/>
      <c r="D79" s="25">
        <f>D59</f>
        <v>0</v>
      </c>
    </row>
    <row r="80" spans="1:4" ht="16.5" customHeight="1">
      <c r="A80" s="169" t="s">
        <v>73</v>
      </c>
      <c r="B80" s="169"/>
      <c r="C80" s="169"/>
      <c r="D80" s="9">
        <f>SUM(D77:D79)</f>
        <v>0</v>
      </c>
    </row>
    <row r="81" spans="1:4" ht="12.75">
      <c r="A81" s="28" t="s">
        <v>8</v>
      </c>
      <c r="B81" s="206" t="s">
        <v>180</v>
      </c>
      <c r="C81" s="206"/>
      <c r="D81" s="25">
        <f>D71</f>
        <v>0</v>
      </c>
    </row>
    <row r="82" spans="1:4" ht="16.5" customHeight="1">
      <c r="A82" s="169" t="s">
        <v>31</v>
      </c>
      <c r="B82" s="169"/>
      <c r="C82" s="169"/>
      <c r="D82" s="9">
        <f>TRUNC((D80+D81),2)</f>
        <v>0</v>
      </c>
    </row>
    <row r="83" spans="1:4" ht="12.75" hidden="1" customHeight="1">
      <c r="A83" s="205" t="s">
        <v>115</v>
      </c>
      <c r="B83" s="205"/>
      <c r="C83" s="205"/>
      <c r="D83" s="205"/>
    </row>
    <row r="87" spans="1:4" hidden="1">
      <c r="C87" s="34"/>
    </row>
  </sheetData>
  <sheetProtection formatCells="0" formatColumns="0" formatRows="0" insertColumns="0" insertRows="0"/>
  <mergeCells count="41">
    <mergeCell ref="A5:B5"/>
    <mergeCell ref="C5:D5"/>
    <mergeCell ref="A6:B6"/>
    <mergeCell ref="C6:D6"/>
    <mergeCell ref="B10:C10"/>
    <mergeCell ref="A7:D7"/>
    <mergeCell ref="A13:C13"/>
    <mergeCell ref="A27:D27"/>
    <mergeCell ref="B14:C14"/>
    <mergeCell ref="A8:D8"/>
    <mergeCell ref="B9:C9"/>
    <mergeCell ref="A15:C15"/>
    <mergeCell ref="A16:D16"/>
    <mergeCell ref="A17:D17"/>
    <mergeCell ref="A18:D18"/>
    <mergeCell ref="A19:D19"/>
    <mergeCell ref="A23:B23"/>
    <mergeCell ref="A25:B25"/>
    <mergeCell ref="A26:D26"/>
    <mergeCell ref="A75:D75"/>
    <mergeCell ref="B76:C76"/>
    <mergeCell ref="B81:C81"/>
    <mergeCell ref="A59:B59"/>
    <mergeCell ref="A60:D60"/>
    <mergeCell ref="A62:D62"/>
    <mergeCell ref="A43:D43"/>
    <mergeCell ref="A45:D45"/>
    <mergeCell ref="A49:B49"/>
    <mergeCell ref="A51:D51"/>
    <mergeCell ref="A63:D63"/>
    <mergeCell ref="A28:D28"/>
    <mergeCell ref="A30:D30"/>
    <mergeCell ref="A40:B40"/>
    <mergeCell ref="A41:D41"/>
    <mergeCell ref="A42:D42"/>
    <mergeCell ref="A83:D83"/>
    <mergeCell ref="B77:C77"/>
    <mergeCell ref="B78:C78"/>
    <mergeCell ref="B79:C79"/>
    <mergeCell ref="A80:C80"/>
    <mergeCell ref="A82:C82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8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258"/>
  <sheetViews>
    <sheetView showGridLines="0" view="pageBreakPreview" zoomScaleNormal="100" zoomScaleSheetLayoutView="100" workbookViewId="0">
      <selection activeCell="KC13" sqref="KC13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33" t="s">
        <v>127</v>
      </c>
      <c r="B1" s="233"/>
      <c r="C1" s="233"/>
      <c r="D1" s="233"/>
      <c r="E1" s="233"/>
      <c r="F1" s="233"/>
      <c r="G1" s="233"/>
    </row>
    <row r="2" spans="1:256" ht="12.75" customHeight="1">
      <c r="A2" s="233" t="s">
        <v>168</v>
      </c>
      <c r="B2" s="233"/>
      <c r="C2" s="233"/>
      <c r="D2" s="233"/>
      <c r="E2" s="233"/>
      <c r="F2" s="233"/>
      <c r="G2" s="233"/>
    </row>
    <row r="3" spans="1:256" ht="12.75" customHeight="1">
      <c r="A3" s="233" t="s">
        <v>169</v>
      </c>
      <c r="B3" s="233"/>
      <c r="C3" s="233"/>
      <c r="D3" s="233"/>
      <c r="E3" s="233"/>
      <c r="F3" s="233"/>
      <c r="G3" s="233"/>
    </row>
    <row r="4" spans="1:256" ht="12.75" customHeight="1">
      <c r="A4" s="6"/>
      <c r="B4" s="6"/>
      <c r="C4" s="6"/>
      <c r="D4" s="6"/>
    </row>
    <row r="5" spans="1:256" ht="12.75" customHeight="1">
      <c r="A5" s="143" t="s">
        <v>37</v>
      </c>
      <c r="B5" s="143"/>
      <c r="C5" s="144" t="s">
        <v>198</v>
      </c>
      <c r="D5" s="144"/>
    </row>
    <row r="6" spans="1:256" ht="12.75" customHeight="1">
      <c r="A6" s="143" t="s">
        <v>33</v>
      </c>
      <c r="B6" s="143"/>
      <c r="C6" s="145" t="s">
        <v>183</v>
      </c>
      <c r="D6" s="145"/>
    </row>
    <row r="7" spans="1:256" ht="12.75" customHeight="1"/>
    <row r="8" spans="1:256" s="83" customFormat="1" ht="12.75" customHeight="1">
      <c r="A8" s="219" t="s">
        <v>235</v>
      </c>
      <c r="B8" s="219"/>
      <c r="C8" s="219"/>
      <c r="D8" s="219"/>
      <c r="E8" s="219" t="s">
        <v>154</v>
      </c>
      <c r="F8" s="219"/>
      <c r="G8" s="219"/>
      <c r="H8" s="219"/>
      <c r="I8" s="219" t="s">
        <v>154</v>
      </c>
      <c r="J8" s="219"/>
      <c r="K8" s="219"/>
      <c r="L8" s="219"/>
      <c r="M8" s="219" t="s">
        <v>154</v>
      </c>
      <c r="N8" s="219"/>
      <c r="O8" s="219"/>
      <c r="P8" s="219"/>
      <c r="Q8" s="219" t="s">
        <v>154</v>
      </c>
      <c r="R8" s="219"/>
      <c r="S8" s="219"/>
      <c r="T8" s="219"/>
      <c r="U8" s="219" t="s">
        <v>154</v>
      </c>
      <c r="V8" s="219"/>
      <c r="W8" s="219"/>
      <c r="X8" s="219"/>
      <c r="Y8" s="219" t="s">
        <v>154</v>
      </c>
      <c r="Z8" s="219"/>
      <c r="AA8" s="219"/>
      <c r="AB8" s="219"/>
      <c r="AC8" s="219" t="s">
        <v>154</v>
      </c>
      <c r="AD8" s="219"/>
      <c r="AE8" s="219"/>
      <c r="AF8" s="219"/>
      <c r="AG8" s="219" t="s">
        <v>154</v>
      </c>
      <c r="AH8" s="219"/>
      <c r="AI8" s="219"/>
      <c r="AJ8" s="219"/>
      <c r="AK8" s="219" t="s">
        <v>154</v>
      </c>
      <c r="AL8" s="219"/>
      <c r="AM8" s="219"/>
      <c r="AN8" s="219"/>
      <c r="AO8" s="219" t="s">
        <v>154</v>
      </c>
      <c r="AP8" s="219"/>
      <c r="AQ8" s="219"/>
      <c r="AR8" s="219"/>
      <c r="AS8" s="219" t="s">
        <v>154</v>
      </c>
      <c r="AT8" s="219"/>
      <c r="AU8" s="219"/>
      <c r="AV8" s="219"/>
      <c r="AW8" s="219" t="s">
        <v>154</v>
      </c>
      <c r="AX8" s="219"/>
      <c r="AY8" s="219"/>
      <c r="AZ8" s="219"/>
      <c r="BA8" s="219" t="s">
        <v>154</v>
      </c>
      <c r="BB8" s="219"/>
      <c r="BC8" s="219"/>
      <c r="BD8" s="219"/>
      <c r="BE8" s="219" t="s">
        <v>154</v>
      </c>
      <c r="BF8" s="219"/>
      <c r="BG8" s="219"/>
      <c r="BH8" s="219"/>
      <c r="BI8" s="219" t="s">
        <v>154</v>
      </c>
      <c r="BJ8" s="219"/>
      <c r="BK8" s="219"/>
      <c r="BL8" s="219"/>
      <c r="BM8" s="219" t="s">
        <v>154</v>
      </c>
      <c r="BN8" s="219"/>
      <c r="BO8" s="219"/>
      <c r="BP8" s="219"/>
      <c r="BQ8" s="219" t="s">
        <v>154</v>
      </c>
      <c r="BR8" s="219"/>
      <c r="BS8" s="219"/>
      <c r="BT8" s="219"/>
      <c r="BU8" s="219" t="s">
        <v>154</v>
      </c>
      <c r="BV8" s="219"/>
      <c r="BW8" s="219"/>
      <c r="BX8" s="219"/>
      <c r="BY8" s="219" t="s">
        <v>154</v>
      </c>
      <c r="BZ8" s="219"/>
      <c r="CA8" s="219"/>
      <c r="CB8" s="219"/>
      <c r="CC8" s="219" t="s">
        <v>154</v>
      </c>
      <c r="CD8" s="219"/>
      <c r="CE8" s="219"/>
      <c r="CF8" s="219"/>
      <c r="CG8" s="219" t="s">
        <v>154</v>
      </c>
      <c r="CH8" s="219"/>
      <c r="CI8" s="219"/>
      <c r="CJ8" s="219"/>
      <c r="CK8" s="219" t="s">
        <v>154</v>
      </c>
      <c r="CL8" s="219"/>
      <c r="CM8" s="219"/>
      <c r="CN8" s="219"/>
      <c r="CO8" s="219" t="s">
        <v>154</v>
      </c>
      <c r="CP8" s="219"/>
      <c r="CQ8" s="219"/>
      <c r="CR8" s="219"/>
      <c r="CS8" s="219" t="s">
        <v>154</v>
      </c>
      <c r="CT8" s="219"/>
      <c r="CU8" s="219"/>
      <c r="CV8" s="219"/>
      <c r="CW8" s="219" t="s">
        <v>154</v>
      </c>
      <c r="CX8" s="219"/>
      <c r="CY8" s="219"/>
      <c r="CZ8" s="219"/>
      <c r="DA8" s="219" t="s">
        <v>154</v>
      </c>
      <c r="DB8" s="219"/>
      <c r="DC8" s="219"/>
      <c r="DD8" s="219"/>
      <c r="DE8" s="219" t="s">
        <v>154</v>
      </c>
      <c r="DF8" s="219"/>
      <c r="DG8" s="219"/>
      <c r="DH8" s="219"/>
      <c r="DI8" s="219" t="s">
        <v>154</v>
      </c>
      <c r="DJ8" s="219"/>
      <c r="DK8" s="219"/>
      <c r="DL8" s="219"/>
      <c r="DM8" s="219" t="s">
        <v>154</v>
      </c>
      <c r="DN8" s="219"/>
      <c r="DO8" s="219"/>
      <c r="DP8" s="219"/>
      <c r="DQ8" s="219" t="s">
        <v>154</v>
      </c>
      <c r="DR8" s="219"/>
      <c r="DS8" s="219"/>
      <c r="DT8" s="219"/>
      <c r="DU8" s="219" t="s">
        <v>154</v>
      </c>
      <c r="DV8" s="219"/>
      <c r="DW8" s="219"/>
      <c r="DX8" s="219"/>
      <c r="DY8" s="219" t="s">
        <v>154</v>
      </c>
      <c r="DZ8" s="219"/>
      <c r="EA8" s="219"/>
      <c r="EB8" s="219"/>
      <c r="EC8" s="219" t="s">
        <v>154</v>
      </c>
      <c r="ED8" s="219"/>
      <c r="EE8" s="219"/>
      <c r="EF8" s="219"/>
      <c r="EG8" s="219" t="s">
        <v>154</v>
      </c>
      <c r="EH8" s="219"/>
      <c r="EI8" s="219"/>
      <c r="EJ8" s="219"/>
      <c r="EK8" s="219" t="s">
        <v>154</v>
      </c>
      <c r="EL8" s="219"/>
      <c r="EM8" s="219"/>
      <c r="EN8" s="219"/>
      <c r="EO8" s="219" t="s">
        <v>154</v>
      </c>
      <c r="EP8" s="219"/>
      <c r="EQ8" s="219"/>
      <c r="ER8" s="219"/>
      <c r="ES8" s="219" t="s">
        <v>154</v>
      </c>
      <c r="ET8" s="219"/>
      <c r="EU8" s="219"/>
      <c r="EV8" s="219"/>
      <c r="EW8" s="219" t="s">
        <v>154</v>
      </c>
      <c r="EX8" s="219"/>
      <c r="EY8" s="219"/>
      <c r="EZ8" s="219"/>
      <c r="FA8" s="219" t="s">
        <v>154</v>
      </c>
      <c r="FB8" s="219"/>
      <c r="FC8" s="219"/>
      <c r="FD8" s="219"/>
      <c r="FE8" s="219" t="s">
        <v>154</v>
      </c>
      <c r="FF8" s="219"/>
      <c r="FG8" s="219"/>
      <c r="FH8" s="219"/>
      <c r="FI8" s="219" t="s">
        <v>154</v>
      </c>
      <c r="FJ8" s="219"/>
      <c r="FK8" s="219"/>
      <c r="FL8" s="219"/>
      <c r="FM8" s="219" t="s">
        <v>154</v>
      </c>
      <c r="FN8" s="219"/>
      <c r="FO8" s="219"/>
      <c r="FP8" s="219"/>
      <c r="FQ8" s="219" t="s">
        <v>154</v>
      </c>
      <c r="FR8" s="219"/>
      <c r="FS8" s="219"/>
      <c r="FT8" s="219"/>
      <c r="FU8" s="219" t="s">
        <v>154</v>
      </c>
      <c r="FV8" s="219"/>
      <c r="FW8" s="219"/>
      <c r="FX8" s="219"/>
      <c r="FY8" s="219" t="s">
        <v>154</v>
      </c>
      <c r="FZ8" s="219"/>
      <c r="GA8" s="219"/>
      <c r="GB8" s="219"/>
      <c r="GC8" s="219" t="s">
        <v>154</v>
      </c>
      <c r="GD8" s="219"/>
      <c r="GE8" s="219"/>
      <c r="GF8" s="219"/>
      <c r="GG8" s="219" t="s">
        <v>154</v>
      </c>
      <c r="GH8" s="219"/>
      <c r="GI8" s="219"/>
      <c r="GJ8" s="219"/>
      <c r="GK8" s="219" t="s">
        <v>154</v>
      </c>
      <c r="GL8" s="219"/>
      <c r="GM8" s="219"/>
      <c r="GN8" s="219"/>
      <c r="GO8" s="219" t="s">
        <v>154</v>
      </c>
      <c r="GP8" s="219"/>
      <c r="GQ8" s="219"/>
      <c r="GR8" s="219"/>
      <c r="GS8" s="219" t="s">
        <v>154</v>
      </c>
      <c r="GT8" s="219"/>
      <c r="GU8" s="219"/>
      <c r="GV8" s="219"/>
      <c r="GW8" s="219" t="s">
        <v>154</v>
      </c>
      <c r="GX8" s="219"/>
      <c r="GY8" s="219"/>
      <c r="GZ8" s="219"/>
      <c r="HA8" s="219" t="s">
        <v>154</v>
      </c>
      <c r="HB8" s="219"/>
      <c r="HC8" s="219"/>
      <c r="HD8" s="219"/>
      <c r="HE8" s="219" t="s">
        <v>154</v>
      </c>
      <c r="HF8" s="219"/>
      <c r="HG8" s="219"/>
      <c r="HH8" s="219"/>
      <c r="HI8" s="219" t="s">
        <v>154</v>
      </c>
      <c r="HJ8" s="219"/>
      <c r="HK8" s="219"/>
      <c r="HL8" s="219"/>
      <c r="HM8" s="219" t="s">
        <v>154</v>
      </c>
      <c r="HN8" s="219"/>
      <c r="HO8" s="219"/>
      <c r="HP8" s="219"/>
      <c r="HQ8" s="219" t="s">
        <v>154</v>
      </c>
      <c r="HR8" s="219"/>
      <c r="HS8" s="219"/>
      <c r="HT8" s="219"/>
      <c r="HU8" s="219" t="s">
        <v>154</v>
      </c>
      <c r="HV8" s="219"/>
      <c r="HW8" s="219"/>
      <c r="HX8" s="219"/>
      <c r="HY8" s="219" t="s">
        <v>154</v>
      </c>
      <c r="HZ8" s="219"/>
      <c r="IA8" s="219"/>
      <c r="IB8" s="219"/>
      <c r="IC8" s="219" t="s">
        <v>154</v>
      </c>
      <c r="ID8" s="219"/>
      <c r="IE8" s="219"/>
      <c r="IF8" s="219"/>
      <c r="IG8" s="219" t="s">
        <v>154</v>
      </c>
      <c r="IH8" s="219"/>
      <c r="II8" s="219"/>
      <c r="IJ8" s="219"/>
      <c r="IK8" s="219" t="s">
        <v>154</v>
      </c>
      <c r="IL8" s="219"/>
      <c r="IM8" s="219"/>
      <c r="IN8" s="219"/>
      <c r="IO8" s="219" t="s">
        <v>154</v>
      </c>
      <c r="IP8" s="219"/>
      <c r="IQ8" s="219"/>
      <c r="IR8" s="219"/>
      <c r="IS8" s="219" t="s">
        <v>154</v>
      </c>
      <c r="IT8" s="219"/>
      <c r="IU8" s="219"/>
      <c r="IV8" s="219"/>
    </row>
    <row r="9" spans="1:256" ht="12.75" customHeight="1">
      <c r="A9" s="220" t="s">
        <v>153</v>
      </c>
      <c r="B9" s="220"/>
      <c r="C9" s="220"/>
      <c r="D9" s="220"/>
    </row>
    <row r="10" spans="1:256" ht="12.75" customHeight="1">
      <c r="A10" s="82"/>
      <c r="B10" s="82"/>
      <c r="C10" s="82"/>
      <c r="D10" s="81"/>
    </row>
    <row r="11" spans="1:256" ht="12.75" customHeight="1">
      <c r="A11" s="80">
        <v>1</v>
      </c>
      <c r="B11" s="227" t="s">
        <v>152</v>
      </c>
      <c r="C11" s="227"/>
      <c r="D11" s="80" t="s">
        <v>1</v>
      </c>
    </row>
    <row r="12" spans="1:256" ht="12.75" customHeight="1">
      <c r="A12" s="99"/>
      <c r="B12" s="221" t="s">
        <v>175</v>
      </c>
      <c r="C12" s="221"/>
      <c r="D12" s="120"/>
    </row>
    <row r="13" spans="1:256" ht="12.75" customHeight="1">
      <c r="A13" s="99"/>
      <c r="B13" s="228" t="s">
        <v>151</v>
      </c>
      <c r="C13" s="229"/>
      <c r="D13" s="101">
        <f>SUM(D12:D12)</f>
        <v>0</v>
      </c>
    </row>
    <row r="14" spans="1:256" ht="12.75" customHeight="1">
      <c r="A14" s="102">
        <v>2</v>
      </c>
      <c r="B14" s="103" t="s">
        <v>150</v>
      </c>
      <c r="C14" s="102" t="s">
        <v>15</v>
      </c>
      <c r="D14" s="102" t="s">
        <v>1</v>
      </c>
    </row>
    <row r="15" spans="1:256" ht="12.75" customHeight="1">
      <c r="A15" s="99" t="s">
        <v>2</v>
      </c>
      <c r="B15" s="104" t="s">
        <v>25</v>
      </c>
      <c r="C15" s="105">
        <f>'Motorista - Goiania'!C118</f>
        <v>0</v>
      </c>
      <c r="D15" s="106">
        <f>D13*C15</f>
        <v>0</v>
      </c>
    </row>
    <row r="16" spans="1:256" ht="12.75" customHeight="1">
      <c r="A16" s="99" t="s">
        <v>4</v>
      </c>
      <c r="B16" s="104" t="s">
        <v>27</v>
      </c>
      <c r="C16" s="105">
        <f>'Motorista - Goiania'!C119</f>
        <v>0</v>
      </c>
      <c r="D16" s="100">
        <f>(D13+D15)*C16</f>
        <v>0</v>
      </c>
    </row>
    <row r="17" spans="1:4" ht="12.75" customHeight="1">
      <c r="A17" s="102"/>
      <c r="B17" s="230" t="s">
        <v>149</v>
      </c>
      <c r="C17" s="230"/>
      <c r="D17" s="107">
        <f>SUM(D15:D16)</f>
        <v>0</v>
      </c>
    </row>
    <row r="18" spans="1:4" ht="12.75" customHeight="1">
      <c r="A18" s="228"/>
      <c r="B18" s="232"/>
      <c r="C18" s="232"/>
      <c r="D18" s="229"/>
    </row>
    <row r="19" spans="1:4" ht="12.75" customHeight="1">
      <c r="A19" s="102">
        <v>3</v>
      </c>
      <c r="B19" s="103" t="s">
        <v>26</v>
      </c>
      <c r="C19" s="102" t="s">
        <v>15</v>
      </c>
      <c r="D19" s="102" t="s">
        <v>1</v>
      </c>
    </row>
    <row r="20" spans="1:4" ht="12.75" customHeight="1">
      <c r="A20" s="108"/>
      <c r="B20" s="24" t="s">
        <v>43</v>
      </c>
      <c r="C20" s="105">
        <f>'Motorista - Goiania'!C121</f>
        <v>6.4999999999999997E-3</v>
      </c>
      <c r="D20" s="100">
        <f>((D13+D17)/(1-C23))*C20</f>
        <v>0</v>
      </c>
    </row>
    <row r="21" spans="1:4" ht="12.75" customHeight="1">
      <c r="A21" s="108"/>
      <c r="B21" s="24" t="s">
        <v>44</v>
      </c>
      <c r="C21" s="105">
        <f>'Motorista - Goiania'!C122</f>
        <v>0.03</v>
      </c>
      <c r="D21" s="100">
        <f>((D13+D17)/(1-C23))*C21</f>
        <v>0</v>
      </c>
    </row>
    <row r="22" spans="1:4" ht="12.75" customHeight="1">
      <c r="A22" s="108"/>
      <c r="B22" s="24" t="s">
        <v>45</v>
      </c>
      <c r="C22" s="105">
        <f>'Motorista - Goiania'!C123</f>
        <v>0.05</v>
      </c>
      <c r="D22" s="100">
        <f>((D13+D17)/(1-C23))*C22</f>
        <v>0</v>
      </c>
    </row>
    <row r="23" spans="1:4" ht="12.75" customHeight="1">
      <c r="A23" s="102"/>
      <c r="B23" s="103" t="s">
        <v>148</v>
      </c>
      <c r="C23" s="109">
        <f>SUM(C20:C22)</f>
        <v>8.6499999999999994E-2</v>
      </c>
      <c r="D23" s="107">
        <f>SUM(D20:D22)</f>
        <v>0</v>
      </c>
    </row>
    <row r="24" spans="1:4" ht="12.75" customHeight="1">
      <c r="A24" s="224"/>
      <c r="B24" s="225"/>
      <c r="C24" s="225"/>
      <c r="D24" s="226"/>
    </row>
    <row r="25" spans="1:4" ht="12.75" customHeight="1">
      <c r="A25" s="75"/>
      <c r="B25" s="231" t="s">
        <v>147</v>
      </c>
      <c r="C25" s="231"/>
      <c r="D25" s="74">
        <f>TRUNC((D13+D17+D23),2)</f>
        <v>0</v>
      </c>
    </row>
    <row r="26" spans="1:4" ht="12.75" customHeight="1">
      <c r="B26" s="234" t="s">
        <v>146</v>
      </c>
      <c r="C26" s="234"/>
      <c r="D26" s="234"/>
    </row>
    <row r="27" spans="1:4" ht="12">
      <c r="B27" s="223" t="s">
        <v>145</v>
      </c>
      <c r="C27" s="223"/>
      <c r="D27" s="223"/>
    </row>
    <row r="28" spans="1:4" ht="55.5" customHeight="1">
      <c r="B28" s="222" t="s">
        <v>144</v>
      </c>
      <c r="C28" s="223"/>
      <c r="D28" s="223"/>
    </row>
    <row r="29" spans="1:4" ht="4.5" customHeight="1"/>
    <row r="30" spans="1:4" ht="12" hidden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B26:D26"/>
    <mergeCell ref="B27:D27"/>
    <mergeCell ref="A5:B5"/>
    <mergeCell ref="C5:D5"/>
    <mergeCell ref="A6:B6"/>
    <mergeCell ref="C6:D6"/>
    <mergeCell ref="A8:D8"/>
    <mergeCell ref="E8:H8"/>
    <mergeCell ref="B28:D28"/>
    <mergeCell ref="A24:D24"/>
    <mergeCell ref="B11:C11"/>
    <mergeCell ref="B13:C13"/>
    <mergeCell ref="B17:C17"/>
    <mergeCell ref="B25:C25"/>
    <mergeCell ref="A18:D18"/>
    <mergeCell ref="IO8:IR8"/>
    <mergeCell ref="IS8:IV8"/>
    <mergeCell ref="A9:D9"/>
    <mergeCell ref="B12:C12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GO8:GR8"/>
    <mergeCell ref="EW8:EZ8"/>
    <mergeCell ref="FA8:FD8"/>
    <mergeCell ref="FE8:FH8"/>
    <mergeCell ref="FI8:FL8"/>
    <mergeCell ref="FM8:FP8"/>
    <mergeCell ref="FQ8:FT8"/>
    <mergeCell ref="FU8:FX8"/>
    <mergeCell ref="FY8:GB8"/>
    <mergeCell ref="GC8:GF8"/>
    <mergeCell ref="GG8:GJ8"/>
    <mergeCell ref="GK8:GN8"/>
    <mergeCell ref="ES8:EV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CW8:CZ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BA8:BD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1" max="3" man="1"/>
    <brk id="8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Uniformes</vt:lpstr>
      <vt:lpstr>Recepcionista - Goiania</vt:lpstr>
      <vt:lpstr>Aux. Adm - Goiania</vt:lpstr>
      <vt:lpstr>Aux. Adm - Palmas</vt:lpstr>
      <vt:lpstr>Motorista - Goiania</vt:lpstr>
      <vt:lpstr>Hora Extra (SEG-SAB)</vt:lpstr>
      <vt:lpstr>Hora Extra (DOM e Feriados)</vt:lpstr>
      <vt:lpstr>Hora Extra com Ad. Noturno</vt:lpstr>
      <vt:lpstr>Diárias sem pernoite</vt:lpstr>
      <vt:lpstr>Diárias com pernoite</vt:lpstr>
      <vt:lpstr>Deslocamento</vt:lpstr>
      <vt:lpstr>VALOR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2022-11-01T18:34:40Z</dcterms:modified>
</cp:coreProperties>
</file>